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ial\Documents\EVA\Rozpočty 2025\ALFA - soc. zařízení Tyršova 18, Ji\"/>
    </mc:Choice>
  </mc:AlternateContent>
  <bookViews>
    <workbookView xWindow="0" yWindow="0" windowWidth="0" windowHeight="0"/>
  </bookViews>
  <sheets>
    <sheet name="Rekapitulace stavby" sheetId="1" r:id="rId1"/>
    <sheet name="ALFA-37901 - S.O.2  Tyršo..." sheetId="2" r:id="rId2"/>
    <sheet name="ALFA-37902 - S.O.2  Tyršo..." sheetId="3" r:id="rId3"/>
    <sheet name="ALFA-37903 - S.O.2  Tyršo..." sheetId="4" r:id="rId4"/>
    <sheet name="ALFA-37904 - S.O.2  Tyršo..." sheetId="5" r:id="rId5"/>
    <sheet name="Seznam figur" sheetId="6" r:id="rId6"/>
    <sheet name="Pokyny pro vyplnění" sheetId="7" r:id="rId7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'ALFA-37901 - S.O.2  Tyršo...'!$C$94:$K$412</definedName>
    <definedName name="_xlnm.Print_Area" localSheetId="1">'ALFA-37901 - S.O.2  Tyršo...'!$C$4:$J$39,'ALFA-37901 - S.O.2  Tyršo...'!$C$45:$J$76,'ALFA-37901 - S.O.2  Tyršo...'!$C$82:$K$412</definedName>
    <definedName name="_xlnm.Print_Titles" localSheetId="1">'ALFA-37901 - S.O.2  Tyršo...'!$94:$94</definedName>
    <definedName name="_xlnm._FilterDatabase" localSheetId="2" hidden="1">'ALFA-37902 - S.O.2  Tyršo...'!$C$80:$K$86</definedName>
    <definedName name="_xlnm.Print_Area" localSheetId="2">'ALFA-37902 - S.O.2  Tyršo...'!$C$4:$J$39,'ALFA-37902 - S.O.2  Tyršo...'!$C$45:$J$62,'ALFA-37902 - S.O.2  Tyršo...'!$C$68:$K$86</definedName>
    <definedName name="_xlnm.Print_Titles" localSheetId="2">'ALFA-37902 - S.O.2  Tyršo...'!$80:$80</definedName>
    <definedName name="_xlnm._FilterDatabase" localSheetId="3" hidden="1">'ALFA-37903 - S.O.2  Tyršo...'!$C$80:$K$86</definedName>
    <definedName name="_xlnm.Print_Area" localSheetId="3">'ALFA-37903 - S.O.2  Tyršo...'!$C$4:$J$39,'ALFA-37903 - S.O.2  Tyršo...'!$C$45:$J$62,'ALFA-37903 - S.O.2  Tyršo...'!$C$68:$K$86</definedName>
    <definedName name="_xlnm.Print_Titles" localSheetId="3">'ALFA-37903 - S.O.2  Tyršo...'!$80:$80</definedName>
    <definedName name="_xlnm._FilterDatabase" localSheetId="4" hidden="1">'ALFA-37904 - S.O.2  Tyršo...'!$C$80:$K$110</definedName>
    <definedName name="_xlnm.Print_Area" localSheetId="4">'ALFA-37904 - S.O.2  Tyršo...'!$C$4:$J$39,'ALFA-37904 - S.O.2  Tyršo...'!$C$45:$J$62,'ALFA-37904 - S.O.2  Tyršo...'!$C$68:$K$110</definedName>
    <definedName name="_xlnm.Print_Titles" localSheetId="4">'ALFA-37904 - S.O.2  Tyršo...'!$80:$80</definedName>
    <definedName name="_xlnm.Print_Area" localSheetId="5">'Seznam figur'!$C$4:$G$137</definedName>
    <definedName name="_xlnm.Print_Titles" localSheetId="5">'Seznam figur'!$9:$9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58"/>
  <c i="5" r="J35"/>
  <c i="1" r="AX58"/>
  <c i="5"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3"/>
  <c r="BH93"/>
  <c r="BG93"/>
  <c r="BF93"/>
  <c r="T93"/>
  <c r="R93"/>
  <c r="P93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78"/>
  <c r="J17"/>
  <c r="J12"/>
  <c r="J52"/>
  <c r="E7"/>
  <c r="E71"/>
  <c i="4" r="J37"/>
  <c r="J36"/>
  <c i="1" r="AY57"/>
  <c i="4" r="J35"/>
  <c i="1" r="AX57"/>
  <c i="4" r="BI84"/>
  <c r="BH84"/>
  <c r="BG84"/>
  <c r="BF84"/>
  <c r="T84"/>
  <c r="T83"/>
  <c r="T82"/>
  <c r="T81"/>
  <c r="R84"/>
  <c r="R83"/>
  <c r="R82"/>
  <c r="R81"/>
  <c r="P84"/>
  <c r="P83"/>
  <c r="P82"/>
  <c r="P81"/>
  <c i="1" r="AU57"/>
  <c i="4" r="J77"/>
  <c r="F77"/>
  <c r="F75"/>
  <c r="E73"/>
  <c r="J54"/>
  <c r="F54"/>
  <c r="F52"/>
  <c r="E50"/>
  <c r="J24"/>
  <c r="E24"/>
  <c r="J55"/>
  <c r="J23"/>
  <c r="J18"/>
  <c r="E18"/>
  <c r="F78"/>
  <c r="J17"/>
  <c r="J12"/>
  <c r="J52"/>
  <c r="E7"/>
  <c r="E71"/>
  <c i="3" r="J37"/>
  <c r="J36"/>
  <c i="1" r="AY56"/>
  <c i="3" r="J35"/>
  <c i="1" r="AX56"/>
  <c i="3" r="BI84"/>
  <c r="BH84"/>
  <c r="BG84"/>
  <c r="BF84"/>
  <c r="T84"/>
  <c r="T83"/>
  <c r="T82"/>
  <c r="T81"/>
  <c r="R84"/>
  <c r="R83"/>
  <c r="R82"/>
  <c r="R81"/>
  <c r="P84"/>
  <c r="P83"/>
  <c r="P82"/>
  <c r="P81"/>
  <c i="1" r="AU56"/>
  <c i="3" r="J77"/>
  <c r="F77"/>
  <c r="F75"/>
  <c r="E73"/>
  <c r="J54"/>
  <c r="F54"/>
  <c r="F52"/>
  <c r="E50"/>
  <c r="J24"/>
  <c r="E24"/>
  <c r="J78"/>
  <c r="J23"/>
  <c r="J18"/>
  <c r="E18"/>
  <c r="F55"/>
  <c r="J17"/>
  <c r="J12"/>
  <c r="J75"/>
  <c r="E7"/>
  <c r="E71"/>
  <c i="2" r="J37"/>
  <c r="J36"/>
  <c i="1" r="AY55"/>
  <c i="2" r="J35"/>
  <c i="1" r="AX55"/>
  <c i="2" r="BI411"/>
  <c r="BH411"/>
  <c r="BG411"/>
  <c r="BF411"/>
  <c r="T411"/>
  <c r="T410"/>
  <c r="R411"/>
  <c r="R410"/>
  <c r="P411"/>
  <c r="P410"/>
  <c r="BI408"/>
  <c r="BH408"/>
  <c r="BG408"/>
  <c r="BF408"/>
  <c r="T408"/>
  <c r="R408"/>
  <c r="P408"/>
  <c r="BI402"/>
  <c r="BH402"/>
  <c r="BG402"/>
  <c r="BF402"/>
  <c r="T402"/>
  <c r="R402"/>
  <c r="P402"/>
  <c r="BI399"/>
  <c r="BH399"/>
  <c r="BG399"/>
  <c r="BF399"/>
  <c r="T399"/>
  <c r="R399"/>
  <c r="P399"/>
  <c r="BI395"/>
  <c r="BH395"/>
  <c r="BG395"/>
  <c r="BF395"/>
  <c r="T395"/>
  <c r="R395"/>
  <c r="P395"/>
  <c r="BI392"/>
  <c r="BH392"/>
  <c r="BG392"/>
  <c r="BF392"/>
  <c r="T392"/>
  <c r="R392"/>
  <c r="P392"/>
  <c r="BI390"/>
  <c r="BH390"/>
  <c r="BG390"/>
  <c r="BF390"/>
  <c r="T390"/>
  <c r="R390"/>
  <c r="P390"/>
  <c r="BI385"/>
  <c r="BH385"/>
  <c r="BG385"/>
  <c r="BF385"/>
  <c r="T385"/>
  <c r="R385"/>
  <c r="P385"/>
  <c r="BI380"/>
  <c r="BH380"/>
  <c r="BG380"/>
  <c r="BF380"/>
  <c r="T380"/>
  <c r="R380"/>
  <c r="P380"/>
  <c r="BI374"/>
  <c r="BH374"/>
  <c r="BG374"/>
  <c r="BF374"/>
  <c r="T374"/>
  <c r="R374"/>
  <c r="P374"/>
  <c r="BI370"/>
  <c r="BH370"/>
  <c r="BG370"/>
  <c r="BF370"/>
  <c r="T370"/>
  <c r="R370"/>
  <c r="P370"/>
  <c r="BI367"/>
  <c r="BH367"/>
  <c r="BG367"/>
  <c r="BF367"/>
  <c r="T367"/>
  <c r="R367"/>
  <c r="P367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R328"/>
  <c r="P328"/>
  <c r="BI326"/>
  <c r="BH326"/>
  <c r="BG326"/>
  <c r="BF326"/>
  <c r="T326"/>
  <c r="R326"/>
  <c r="P326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5"/>
  <c r="BH305"/>
  <c r="BG305"/>
  <c r="BF305"/>
  <c r="T305"/>
  <c r="R305"/>
  <c r="P305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T246"/>
  <c r="R247"/>
  <c r="R246"/>
  <c r="P247"/>
  <c r="P246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1"/>
  <c r="BH231"/>
  <c r="BG231"/>
  <c r="BF231"/>
  <c r="T231"/>
  <c r="R231"/>
  <c r="P231"/>
  <c r="BI227"/>
  <c r="BH227"/>
  <c r="BG227"/>
  <c r="BF227"/>
  <c r="T227"/>
  <c r="R227"/>
  <c r="P227"/>
  <c r="BI222"/>
  <c r="BH222"/>
  <c r="BG222"/>
  <c r="BF222"/>
  <c r="T222"/>
  <c r="T221"/>
  <c r="R222"/>
  <c r="R221"/>
  <c r="P222"/>
  <c r="P221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2"/>
  <c r="BH102"/>
  <c r="BG102"/>
  <c r="BF102"/>
  <c r="T102"/>
  <c r="R102"/>
  <c r="P102"/>
  <c r="BI98"/>
  <c r="BH98"/>
  <c r="BG98"/>
  <c r="BF98"/>
  <c r="T98"/>
  <c r="R98"/>
  <c r="P98"/>
  <c r="J91"/>
  <c r="F91"/>
  <c r="F89"/>
  <c r="E87"/>
  <c r="J54"/>
  <c r="F54"/>
  <c r="F52"/>
  <c r="E50"/>
  <c r="J24"/>
  <c r="E24"/>
  <c r="J55"/>
  <c r="J23"/>
  <c r="J18"/>
  <c r="E18"/>
  <c r="F92"/>
  <c r="J17"/>
  <c r="J12"/>
  <c r="J52"/>
  <c r="E7"/>
  <c r="E85"/>
  <c i="1" r="L50"/>
  <c r="AM50"/>
  <c r="AM49"/>
  <c r="L49"/>
  <c r="AM47"/>
  <c r="L47"/>
  <c r="L45"/>
  <c r="L44"/>
  <c i="2" r="J367"/>
  <c r="J254"/>
  <c r="J128"/>
  <c r="J380"/>
  <c r="BK328"/>
  <c r="BK194"/>
  <c r="J323"/>
  <c r="J240"/>
  <c r="J349"/>
  <c r="J132"/>
  <c i="5" r="J107"/>
  <c r="J105"/>
  <c r="J101"/>
  <c i="2" r="BK374"/>
  <c r="J281"/>
  <c r="BK208"/>
  <c r="J411"/>
  <c r="J365"/>
  <c r="BK240"/>
  <c r="J152"/>
  <c r="BK289"/>
  <c r="J183"/>
  <c r="BK331"/>
  <c r="BK236"/>
  <c r="J98"/>
  <c i="5" r="BK107"/>
  <c i="2" r="J399"/>
  <c r="J331"/>
  <c r="J236"/>
  <c i="1" r="AS54"/>
  <c i="2" r="BK338"/>
  <c r="J284"/>
  <c r="BK174"/>
  <c r="J321"/>
  <c r="J194"/>
  <c i="4" r="J84"/>
  <c i="5" r="BK84"/>
  <c i="2" r="BK411"/>
  <c r="BK343"/>
  <c r="BK251"/>
  <c r="J116"/>
  <c r="J370"/>
  <c r="J300"/>
  <c r="BK136"/>
  <c r="BK281"/>
  <c r="J149"/>
  <c r="J328"/>
  <c r="BK183"/>
  <c i="3" r="BK84"/>
  <c i="5" r="BK98"/>
  <c i="2" r="J355"/>
  <c r="BK305"/>
  <c r="BK211"/>
  <c r="BK98"/>
  <c r="BK367"/>
  <c r="BK259"/>
  <c r="BK128"/>
  <c r="BK286"/>
  <c r="BK188"/>
  <c r="J333"/>
  <c r="BK256"/>
  <c r="BK152"/>
  <c i="4" r="F36"/>
  <c i="1" r="BC57"/>
  <c i="2" r="BK402"/>
  <c r="BK323"/>
  <c r="J168"/>
  <c r="BK399"/>
  <c r="BK352"/>
  <c r="J218"/>
  <c r="J108"/>
  <c r="BK227"/>
  <c r="BK116"/>
  <c r="J251"/>
  <c r="J180"/>
  <c i="5" r="J93"/>
  <c r="J98"/>
  <c i="2" r="J385"/>
  <c r="J311"/>
  <c r="J202"/>
  <c r="J125"/>
  <c r="J346"/>
  <c r="J238"/>
  <c r="BK168"/>
  <c r="J318"/>
  <c r="BK254"/>
  <c r="BK108"/>
  <c r="J269"/>
  <c r="J155"/>
  <c i="4" r="F37"/>
  <c i="1" r="BD57"/>
  <c i="2" r="BK380"/>
  <c r="BK318"/>
  <c r="BK214"/>
  <c r="BK132"/>
  <c r="BK385"/>
  <c r="BK261"/>
  <c r="BK177"/>
  <c r="BK321"/>
  <c r="J256"/>
  <c r="J136"/>
  <c r="J297"/>
  <c r="BK218"/>
  <c i="3" r="F37"/>
  <c i="1" r="BD56"/>
  <c i="2" r="BK408"/>
  <c r="J326"/>
  <c r="J177"/>
  <c r="J402"/>
  <c r="BK355"/>
  <c r="J222"/>
  <c r="J352"/>
  <c r="J275"/>
  <c r="J146"/>
  <c r="BK315"/>
  <c r="BK198"/>
  <c i="3" r="J34"/>
  <c i="1" r="AW56"/>
  <c i="2" r="BK392"/>
  <c r="BK346"/>
  <c r="J247"/>
  <c r="J121"/>
  <c r="BK390"/>
  <c r="J294"/>
  <c r="J198"/>
  <c r="BK340"/>
  <c r="J272"/>
  <c r="BK143"/>
  <c r="BK307"/>
  <c r="BK146"/>
  <c i="4" r="J34"/>
  <c i="1" r="AW57"/>
  <c i="2" r="J360"/>
  <c r="J264"/>
  <c r="BK163"/>
  <c r="J305"/>
  <c r="J208"/>
  <c r="BK140"/>
  <c r="J267"/>
  <c r="BK125"/>
  <c r="J289"/>
  <c r="BK243"/>
  <c r="J102"/>
  <c i="5" r="BK93"/>
  <c r="BK101"/>
  <c i="2" r="J362"/>
  <c r="BK300"/>
  <c r="BK158"/>
  <c r="J395"/>
  <c r="BK360"/>
  <c r="BK231"/>
  <c r="J158"/>
  <c r="J307"/>
  <c r="J211"/>
  <c r="J340"/>
  <c r="BK238"/>
  <c r="BK112"/>
  <c i="4" r="F35"/>
  <c i="1" r="BB57"/>
  <c i="2" r="J390"/>
  <c r="BK272"/>
  <c r="BK155"/>
  <c r="J392"/>
  <c r="BK297"/>
  <c r="J163"/>
  <c r="BK311"/>
  <c r="J259"/>
  <c r="BK121"/>
  <c r="J286"/>
  <c r="J231"/>
  <c i="3" r="J84"/>
  <c i="5" r="J84"/>
  <c r="BK103"/>
  <c r="J103"/>
  <c i="2" r="BK365"/>
  <c r="J261"/>
  <c r="J140"/>
  <c r="J374"/>
  <c r="BK326"/>
  <c r="J174"/>
  <c r="J315"/>
  <c r="BK247"/>
  <c r="J343"/>
  <c r="BK275"/>
  <c r="J214"/>
  <c i="3" r="F35"/>
  <c i="1" r="BB56"/>
  <c i="2" r="BK370"/>
  <c r="BK284"/>
  <c r="J143"/>
  <c r="BK362"/>
  <c r="BK267"/>
  <c r="BK180"/>
  <c r="BK102"/>
  <c r="BK294"/>
  <c r="BK222"/>
  <c r="J338"/>
  <c r="J227"/>
  <c i="3" r="F36"/>
  <c i="1" r="BC56"/>
  <c i="2" r="BK395"/>
  <c r="BK269"/>
  <c r="J188"/>
  <c r="J408"/>
  <c r="BK333"/>
  <c r="BK202"/>
  <c r="BK349"/>
  <c r="J243"/>
  <c r="J112"/>
  <c r="BK264"/>
  <c r="BK149"/>
  <c i="4" r="BK84"/>
  <c i="5" r="BK105"/>
  <c i="2" l="1" r="R97"/>
  <c r="P120"/>
  <c r="T167"/>
  <c r="R226"/>
  <c r="P235"/>
  <c r="R250"/>
  <c r="BK274"/>
  <c r="J274"/>
  <c r="J70"/>
  <c r="P288"/>
  <c r="BK317"/>
  <c r="J317"/>
  <c r="J72"/>
  <c r="BK342"/>
  <c r="J342"/>
  <c r="J73"/>
  <c r="BK369"/>
  <c r="J369"/>
  <c r="J74"/>
  <c r="BK97"/>
  <c r="R120"/>
  <c r="P167"/>
  <c r="T226"/>
  <c r="T235"/>
  <c r="BK250"/>
  <c r="P274"/>
  <c r="BK288"/>
  <c r="J288"/>
  <c r="J71"/>
  <c r="P317"/>
  <c r="P342"/>
  <c r="P369"/>
  <c r="P97"/>
  <c r="BK120"/>
  <c r="J120"/>
  <c r="J62"/>
  <c r="R167"/>
  <c r="BK226"/>
  <c r="J226"/>
  <c r="J65"/>
  <c r="BK235"/>
  <c r="J235"/>
  <c r="J66"/>
  <c r="P250"/>
  <c r="P249"/>
  <c r="R274"/>
  <c r="R288"/>
  <c r="R317"/>
  <c r="T342"/>
  <c r="T369"/>
  <c i="5" r="BK83"/>
  <c r="J83"/>
  <c r="J61"/>
  <c r="R83"/>
  <c r="R82"/>
  <c r="R81"/>
  <c i="2" r="T97"/>
  <c r="T120"/>
  <c r="BK167"/>
  <c r="J167"/>
  <c r="J63"/>
  <c r="P226"/>
  <c r="R235"/>
  <c r="T250"/>
  <c r="T274"/>
  <c r="T288"/>
  <c r="T317"/>
  <c r="R342"/>
  <c r="R369"/>
  <c i="5" r="P83"/>
  <c r="P82"/>
  <c r="P81"/>
  <c i="1" r="AU58"/>
  <c i="5" r="T83"/>
  <c r="T82"/>
  <c r="T81"/>
  <c i="2" r="BK410"/>
  <c r="J410"/>
  <c r="J75"/>
  <c r="BK221"/>
  <c r="J221"/>
  <c r="J64"/>
  <c i="3" r="BK83"/>
  <c r="J83"/>
  <c r="J61"/>
  <c i="2" r="BK246"/>
  <c r="J246"/>
  <c r="J67"/>
  <c i="4" r="BK83"/>
  <c r="BK82"/>
  <c r="J82"/>
  <c r="J60"/>
  <c i="5" r="F55"/>
  <c r="BE84"/>
  <c i="4" r="J83"/>
  <c r="J61"/>
  <c i="5" r="BE93"/>
  <c r="BE98"/>
  <c r="BE107"/>
  <c i="4" r="BK81"/>
  <c r="J81"/>
  <c r="J59"/>
  <c i="5" r="E48"/>
  <c r="J75"/>
  <c r="J78"/>
  <c r="BE101"/>
  <c r="BE103"/>
  <c r="BE105"/>
  <c i="4" r="E48"/>
  <c r="J78"/>
  <c r="BE84"/>
  <c r="F55"/>
  <c r="J75"/>
  <c i="2" r="J97"/>
  <c r="J61"/>
  <c r="J250"/>
  <c r="J69"/>
  <c i="3" r="J52"/>
  <c r="J55"/>
  <c r="F78"/>
  <c r="BE84"/>
  <c r="E48"/>
  <c i="2" r="E48"/>
  <c r="BE116"/>
  <c r="BE121"/>
  <c r="BE125"/>
  <c r="BE132"/>
  <c r="BE136"/>
  <c r="BE155"/>
  <c r="BE174"/>
  <c r="BE208"/>
  <c r="BE269"/>
  <c r="BE281"/>
  <c r="BE323"/>
  <c r="BE343"/>
  <c r="BE346"/>
  <c r="F55"/>
  <c r="J89"/>
  <c r="J92"/>
  <c r="BE98"/>
  <c r="BE128"/>
  <c r="BE140"/>
  <c r="BE152"/>
  <c r="BE163"/>
  <c r="BE168"/>
  <c r="BE177"/>
  <c r="BE194"/>
  <c r="BE198"/>
  <c r="BE202"/>
  <c r="BE214"/>
  <c r="BE231"/>
  <c r="BE256"/>
  <c r="BE259"/>
  <c r="BE261"/>
  <c r="BE264"/>
  <c r="BE267"/>
  <c r="BE297"/>
  <c r="BE300"/>
  <c r="BE328"/>
  <c r="BE112"/>
  <c r="BE146"/>
  <c r="BE158"/>
  <c r="BE183"/>
  <c r="BE188"/>
  <c r="BE211"/>
  <c r="BE243"/>
  <c r="BE247"/>
  <c r="BE251"/>
  <c r="BE254"/>
  <c r="BE272"/>
  <c r="BE275"/>
  <c r="BE284"/>
  <c r="BE315"/>
  <c r="BE318"/>
  <c r="BE321"/>
  <c r="BE338"/>
  <c r="BE349"/>
  <c r="BE385"/>
  <c r="BE402"/>
  <c r="BE408"/>
  <c r="BE411"/>
  <c r="BE102"/>
  <c r="BE108"/>
  <c r="BE143"/>
  <c r="BE149"/>
  <c r="BE180"/>
  <c r="BE218"/>
  <c r="BE222"/>
  <c r="BE227"/>
  <c r="BE236"/>
  <c r="BE238"/>
  <c r="BE240"/>
  <c r="BE286"/>
  <c r="BE289"/>
  <c r="BE294"/>
  <c r="BE305"/>
  <c r="BE307"/>
  <c r="BE311"/>
  <c r="BE326"/>
  <c r="BE331"/>
  <c r="BE333"/>
  <c r="BE340"/>
  <c r="BE352"/>
  <c r="BE355"/>
  <c r="BE360"/>
  <c r="BE362"/>
  <c r="BE365"/>
  <c r="BE367"/>
  <c r="BE370"/>
  <c r="BE374"/>
  <c r="BE380"/>
  <c r="BE390"/>
  <c r="BE392"/>
  <c r="BE395"/>
  <c r="BE399"/>
  <c r="F36"/>
  <c i="1" r="BC55"/>
  <c i="5" r="F36"/>
  <c i="1" r="BC58"/>
  <c r="BC54"/>
  <c r="AY54"/>
  <c i="5" r="J34"/>
  <c i="1" r="AW58"/>
  <c i="5" r="F37"/>
  <c i="1" r="BD58"/>
  <c i="2" r="F34"/>
  <c i="1" r="BA55"/>
  <c i="2" r="J34"/>
  <c i="1" r="AW55"/>
  <c i="4" r="F33"/>
  <c i="1" r="AZ57"/>
  <c i="2" r="F37"/>
  <c i="1" r="BD55"/>
  <c i="4" r="F34"/>
  <c i="1" r="BA57"/>
  <c i="3" r="J33"/>
  <c i="1" r="AV56"/>
  <c r="AT56"/>
  <c i="5" r="F34"/>
  <c i="1" r="BA58"/>
  <c i="2" r="F35"/>
  <c i="1" r="BB55"/>
  <c i="3" r="F34"/>
  <c i="1" r="BA56"/>
  <c i="5" r="F35"/>
  <c i="1" r="BB58"/>
  <c r="BB54"/>
  <c r="W31"/>
  <c i="2" l="1" r="T96"/>
  <c r="P96"/>
  <c r="P95"/>
  <c i="1" r="AU55"/>
  <c i="2" r="BK96"/>
  <c r="J96"/>
  <c r="J60"/>
  <c r="BK249"/>
  <c r="J249"/>
  <c r="J68"/>
  <c r="R249"/>
  <c r="R96"/>
  <c r="R95"/>
  <c r="T249"/>
  <c i="5" r="BK82"/>
  <c r="BK81"/>
  <c r="J81"/>
  <c r="J59"/>
  <c i="3" r="BK82"/>
  <c r="J82"/>
  <c r="J60"/>
  <c i="1" r="BD54"/>
  <c r="W33"/>
  <c i="4" r="J33"/>
  <c i="1" r="AV57"/>
  <c r="AT57"/>
  <c i="5" r="J33"/>
  <c i="1" r="AV58"/>
  <c r="AT58"/>
  <c r="AX54"/>
  <c r="AU54"/>
  <c i="2" r="F33"/>
  <c i="1" r="AZ55"/>
  <c i="3" r="F33"/>
  <c i="1" r="AZ56"/>
  <c i="4" r="J30"/>
  <c i="1" r="AG57"/>
  <c r="BA54"/>
  <c r="AW54"/>
  <c r="AK30"/>
  <c i="5" r="F33"/>
  <c i="1" r="AZ58"/>
  <c r="W32"/>
  <c i="2" r="J33"/>
  <c i="1" r="AV55"/>
  <c r="AT55"/>
  <c i="2" l="1" r="T95"/>
  <c r="BK95"/>
  <c r="J95"/>
  <c i="5" r="J82"/>
  <c r="J60"/>
  <c i="3" r="BK81"/>
  <c r="J81"/>
  <c r="J59"/>
  <c i="1" r="AN57"/>
  <c i="4" r="J39"/>
  <c i="5" r="J30"/>
  <c i="1" r="AG58"/>
  <c i="2" r="J30"/>
  <c i="1" r="AG55"/>
  <c r="W30"/>
  <c r="AZ54"/>
  <c r="AV54"/>
  <c r="AK29"/>
  <c i="5" l="1" r="J39"/>
  <c i="2" r="J39"/>
  <c r="J59"/>
  <c i="1" r="AN55"/>
  <c r="AN58"/>
  <c r="W29"/>
  <c i="3" r="J30"/>
  <c i="1" r="AG56"/>
  <c r="AT54"/>
  <c i="3" l="1" r="J39"/>
  <c i="1" r="AN56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<sst xmlns="http://schemas.openxmlformats.org/spreadsheetml/2006/main">
  <si>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</si>
  <si>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</si>
  <si>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</si>
  <si>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</si>
  <si>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</si>
  <si>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{ec8af7d9-f7c2-4463-91f7-a0d9d3b8d151}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</si>
  <si>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</si>
  <si>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</si>
  <si>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</si>
  <si>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</si>
  <si>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</si>
  <si>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</si>
  <si>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</si>
  <si>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</si>
  <si>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ALFA-379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</si>
  <si>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</si>
  <si>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</si>
  <si>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Tyršova 18 - Rekonstrukce částí sociálních zařízení v budovách Magistrátu města Jihlavy</t>
  </si>
  <si>
    <t>KSO:</t>
  </si>
  <si>
    <t>8016112</t>
  </si>
  <si>
    <t>CC-CZ:</t>
  </si>
  <si>
    <t>12201</t>
  </si>
  <si>
    <t>Místo:</t>
  </si>
  <si>
    <t>Tyršova 18, Jihlava</t>
  </si>
  <si>
    <t>Datum:</t>
  </si>
  <si>
    <t>7. 7. 2025</t>
  </si>
  <si>
    <t>Zadavatel:</t>
  </si>
  <si>
    <t>IČ:</t>
  </si>
  <si>
    <t/>
  </si>
  <si>
    <t>Statutární město Jihlava</t>
  </si>
  <si>
    <t>DIČ:</t>
  </si>
  <si>
    <t>Účastník:</t>
  </si>
  <si>
    <t>Vyplň údaj</t>
  </si>
  <si>
    <t>Projektant:</t>
  </si>
  <si>
    <t>Atelier Alfa, spol. s r.o., Jihlava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</si>
  <si>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</si>
  <si>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</si>
  <si>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</si>
  <si>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</si>
  <si>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</si>
  <si>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</si>
  <si>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</si>
  <si>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</si>
  <si>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</si>
  <si>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</si>
  <si>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</si>
  <si>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</si>
  <si>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</si>
  <si>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</si>
  <si>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</si>
  <si>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</si>
  <si>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</si>
  <si>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</si>
  <si>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</si>
  <si>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</si>
  <si>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</si>
  <si>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</si>
  <si>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</si>
  <si>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</si>
  <si>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</si>
  <si>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</si>
  <si>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</si>
  <si>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</si>
  <si>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</si>
  <si>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</si>
  <si>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</si>
  <si>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</si>
  <si>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</si>
  <si>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</si>
  <si>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</si>
  <si>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</si>
  <si>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</si>
  <si>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</si>
  <si>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</si>
  <si>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</si>
  <si>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</si>
  <si>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</si>
  <si>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</si>
  <si>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</si>
  <si>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ALFA-37901</t>
  </si>
  <si>
    <t xml:space="preserve">S.O.2  Tyršova 18 - D.1.1 - stavební část</t>
  </si>
  <si>
    <t>STA</t>
  </si>
  <si>
    <t>1</t>
  </si>
  <si>
    <t>{dcec8663-7c02-4b1f-99c6-0ffc8d7a584e}</t>
  </si>
  <si>
    <t>2</t>
  </si>
  <si>
    <t>ALFA-37902</t>
  </si>
  <si>
    <t xml:space="preserve">S.O.2  Tyršova 18 - D.1.4 - elektroinstalace</t>
  </si>
  <si>
    <t>{88eca61f-7229-464d-837d-77c69130b535}</t>
  </si>
  <si>
    <t>ALFA-37903</t>
  </si>
  <si>
    <t xml:space="preserve">S.O.2  Tyršova 18 - D.1.5 - ZTI</t>
  </si>
  <si>
    <t>{f832a3ae-8892-4820-a88b-fe23ca5148a8}</t>
  </si>
  <si>
    <t>ALFA-37904</t>
  </si>
  <si>
    <t xml:space="preserve">S.O.2  Tyršova 18 - vedlejší a ostatní náklady</t>
  </si>
  <si>
    <t>{3406b55f-ae9a-4374-a71e-7a79708119e3}</t>
  </si>
  <si>
    <t>bdl1</t>
  </si>
  <si>
    <t>3,945</t>
  </si>
  <si>
    <t>zd1</t>
  </si>
  <si>
    <t>4,137</t>
  </si>
  <si>
    <t>KRYCÍ LIST SOUPISU PRACÍ</t>
  </si>
  <si>
    <t>om1</t>
  </si>
  <si>
    <t>8,274</t>
  </si>
  <si>
    <t>obkl1</t>
  </si>
  <si>
    <t>24,733</t>
  </si>
  <si>
    <t>obkl2</t>
  </si>
  <si>
    <t>33,007</t>
  </si>
  <si>
    <t>sdk1</t>
  </si>
  <si>
    <t>3,39</t>
  </si>
  <si>
    <t>Objekt:</t>
  </si>
  <si>
    <t>sdk2</t>
  </si>
  <si>
    <t>3,75</t>
  </si>
  <si>
    <t xml:space="preserve">ALFA-37901 - S.O.2  Tyršova 18 - D.1.1 - stavební část</t>
  </si>
  <si>
    <t>sdk3</t>
  </si>
  <si>
    <t>7,14</t>
  </si>
  <si>
    <t>dl1</t>
  </si>
  <si>
    <t>dv1</t>
  </si>
  <si>
    <t>bdl5</t>
  </si>
  <si>
    <t>1,12</t>
  </si>
  <si>
    <t>maz5</t>
  </si>
  <si>
    <t>0,112</t>
  </si>
  <si>
    <t>maz6</t>
  </si>
  <si>
    <t>0,056</t>
  </si>
  <si>
    <t xml:space="preserve">- VŠECHNY POUŽITÉ MATERIÁLY MUSÍ ODPOVÍDAT PŘEDEPSANÝM TECHNICKÝM  SPECIFIKACÍM DLE PD   - U veškerých dodávek výrobků bude do ceny zahrnuta jejich montáž vč. dodávky potřebného kotvení, doplňkového materiálu, staveništní a mimostaveništní dopravy v případě, že tyto činosti nejsou oceněny v samostatných položkách jednotlivých částí soupisu prací. -  U vybraných výrobků je nutné do ceny díla zahrnout zpracování dodavatelské, případně dílenské dokumentace, dále výrobu prototypů, provádění barevného a materiálového vzorkování apod. - Položky jsou sestaveny za pomocí Cenové soustavy ÚRS nebo pomocí položek vlastních. Pro všechny položky platí, že do ceny je nutno zahrnout náklady spojené s koordinací, s pokyny vyplývajícími z RDP, zejména TZ. - Uchazeč o veřejnou zakázku je povinen při oceňování soutěžního SOUPISU PRACÍ provést kontrolu funkce aritmetických vzorců jednotlivých položkových soupisů ve vazbě na jednotlivé oddíly, rekapitulace a krycí listy. - Kde není výslovně uvedeno, bude pracovní postup a technologie provádění stanovena oprávněnou osobou zhotovitele. - Provedení detailů konstrukcí musí odpovídat technologiím výrobců. - Provední konstrukcí musí odpovídat požadavkům autora návrhu nebo doporučení specialisty technologie. - Veškeré rozměry budou upřesněny po odkrytí a prozkoumání jednotlivých prvků.  - Výkaz výměr je nutno číst společně s výkresy, tech. zprávou a specifikacemi.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</si>
  <si>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</si>
  <si>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</si>
  <si>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</si>
  <si>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</si>
  <si>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</si>
  <si>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</si>
  <si>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</si>
  <si>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96 - Bourání konstrukcí</t>
  </si>
  <si>
    <t xml:space="preserve">    94 - Lešení a stavební výtahy</t>
  </si>
  <si>
    <t xml:space="preserve">    95 - Dokončovací konstrukce a práce pozemních staveb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</si>
  <si>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</si>
  <si>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</si>
  <si>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</si>
  <si>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</si>
  <si>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</si>
  <si>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</si>
  <si>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</si>
  <si>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</si>
  <si>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</si>
  <si>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</si>
  <si>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</si>
  <si>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</si>
  <si>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</si>
  <si>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</si>
  <si>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</si>
  <si>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</si>
  <si>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</si>
  <si>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</si>
  <si>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</si>
  <si>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</si>
  <si>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</si>
  <si>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</si>
  <si>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</si>
  <si>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</si>
  <si>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</si>
  <si>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</si>
  <si>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</si>
  <si>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</si>
  <si>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</si>
  <si>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317142420</t>
  </si>
  <si>
    <t>Překlady nenosné z pórobetonu osazené do tenkého maltového lože, výšky do 250 mm, šířky překladu 100 mm, délky překladu do 1000 mm</t>
  </si>
  <si>
    <t>kus</t>
  </si>
  <si>
    <t>CS ÚRS 2025 01</t>
  </si>
  <si>
    <t>4</t>
  </si>
  <si>
    <t>-686728680</t>
  </si>
  <si>
    <t>Online PSC</t>
  </si>
  <si>
    <t>https://podminky.urs.cz/item/CS_URS_2025_01/317142420</t>
  </si>
  <si>
    <t>VV</t>
  </si>
  <si>
    <t>"v.č. 03 - nově navrhované prvky a konstrukce, TZ"</t>
  </si>
  <si>
    <t>342272225</t>
  </si>
  <si>
    <t>Příčky z pórobetonových tvárnic hladkých na tenké maltové lože objemová hmotnost do 500 kg/m3, tloušťka příčky 100 mm</t>
  </si>
  <si>
    <t>m2</t>
  </si>
  <si>
    <t>-1488687416</t>
  </si>
  <si>
    <t>https://podminky.urs.cz/item/CS_URS_2025_01/342272225</t>
  </si>
  <si>
    <t>1,95*2,85</t>
  </si>
  <si>
    <t>-0,7*2,03</t>
  </si>
  <si>
    <t>Součet</t>
  </si>
  <si>
    <t>342291111</t>
  </si>
  <si>
    <t>Ukotvení příček polyuretanovou pěnou, tl. příčky do 100 mm</t>
  </si>
  <si>
    <t>m</t>
  </si>
  <si>
    <t>1801283929</t>
  </si>
  <si>
    <t>https://podminky.urs.cz/item/CS_URS_2025_01/342291111</t>
  </si>
  <si>
    <t>1,95</t>
  </si>
  <si>
    <t>342291121</t>
  </si>
  <si>
    <t>Ukotvení příček plochými kotvami, do konstrukce cihelné</t>
  </si>
  <si>
    <t>-1116940317</t>
  </si>
  <si>
    <t>https://podminky.urs.cz/item/CS_URS_2025_01/342291121</t>
  </si>
  <si>
    <t>2,85*2</t>
  </si>
  <si>
    <t>5</t>
  </si>
  <si>
    <t>346244354</t>
  </si>
  <si>
    <t>Obezdívka koupelnových van ploch rovných z přesných pórobetonových tvárnic, na tenké maltové lože, tl. 100 mm</t>
  </si>
  <si>
    <t>-1214942643</t>
  </si>
  <si>
    <t>https://podminky.urs.cz/item/CS_URS_2025_01/346244354</t>
  </si>
  <si>
    <t>(0,95*4+1*4)*0,25</t>
  </si>
  <si>
    <t>6</t>
  </si>
  <si>
    <t>Úpravy povrchů, podlahy a osazování výplní</t>
  </si>
  <si>
    <t>612131121</t>
  </si>
  <si>
    <t>Podkladní a spojovací vrstva vnitřních omítaných ploch penetrace disperzní nanášená ručně stěn</t>
  </si>
  <si>
    <t>-1479079220</t>
  </si>
  <si>
    <t>https://podminky.urs.cz/item/CS_URS_2025_01/612131121</t>
  </si>
  <si>
    <t>zd1*2</t>
  </si>
  <si>
    <t>7</t>
  </si>
  <si>
    <t>612142001</t>
  </si>
  <si>
    <t>Pletivo vnitřních ploch v ploše nebo pruzích, na plném podkladu sklovláknité vtlačené do tmelu včetně tmelu stěn</t>
  </si>
  <si>
    <t>-1433916863</t>
  </si>
  <si>
    <t>https://podminky.urs.cz/item/CS_URS_2025_01/612142001</t>
  </si>
  <si>
    <t>8</t>
  </si>
  <si>
    <t>619991011</t>
  </si>
  <si>
    <t>Zakrytí vnitřních ploch před znečištěním PE fólií včetně pozdějšího odkrytí samostatných konstrukcí a prvků</t>
  </si>
  <si>
    <t>158041944</t>
  </si>
  <si>
    <t>https://podminky.urs.cz/item/CS_URS_2025_01/619991011</t>
  </si>
  <si>
    <t>0,8*2*3+0,6*2*2</t>
  </si>
  <si>
    <t>9</t>
  </si>
  <si>
    <t>631311114</t>
  </si>
  <si>
    <t>Mazanina z betonu prostého bez zvýšených nároků na prostředí tl. přes 50 do 80 mm tř. C 16/20</t>
  </si>
  <si>
    <t>m3</t>
  </si>
  <si>
    <t>-2046319896</t>
  </si>
  <si>
    <t>https://podminky.urs.cz/item/CS_URS_2025_01/631311114</t>
  </si>
  <si>
    <t>bdl5*0,05</t>
  </si>
  <si>
    <t>10</t>
  </si>
  <si>
    <t>631311124</t>
  </si>
  <si>
    <t>Mazanina z betonu prostého bez zvýšených nároků na prostředí tl. přes 80 do 120 mm tř. C 16/20</t>
  </si>
  <si>
    <t>1899168925</t>
  </si>
  <si>
    <t>https://podminky.urs.cz/item/CS_URS_2025_01/631311124</t>
  </si>
  <si>
    <t>bdl5*0,1</t>
  </si>
  <si>
    <t>11</t>
  </si>
  <si>
    <t>631319011</t>
  </si>
  <si>
    <t>Příplatek k cenám mazanin za úpravu povrchu mazaniny přehlazením, mazanina tl. přes 50 do 80 mm</t>
  </si>
  <si>
    <t>148711097</t>
  </si>
  <si>
    <t>https://podminky.urs.cz/item/CS_URS_2025_01/631319011</t>
  </si>
  <si>
    <t>631319012</t>
  </si>
  <si>
    <t>Příplatek k cenám mazanin za úpravu povrchu mazaniny přehlazením, mazanina tl. přes 80 do 120 mm</t>
  </si>
  <si>
    <t>-156884789</t>
  </si>
  <si>
    <t>https://podminky.urs.cz/item/CS_URS_2025_01/631319012</t>
  </si>
  <si>
    <t>13</t>
  </si>
  <si>
    <t>631319173</t>
  </si>
  <si>
    <t>Příplatek k cenám mazanin za stržení povrchu spodní vrstvy mazaniny latí před vložením výztuže nebo pletiva pro tl. obou vrstev mazaniny přes 80 do 120 mm</t>
  </si>
  <si>
    <t>-202277824</t>
  </si>
  <si>
    <t>https://podminky.urs.cz/item/CS_URS_2025_01/631319173</t>
  </si>
  <si>
    <t>14</t>
  </si>
  <si>
    <t>631319195</t>
  </si>
  <si>
    <t>Příplatek k cenám mazanin za malou plochu do 5 m2 jednotlivě, mazanina tl. přes 50 do 80 mm</t>
  </si>
  <si>
    <t>306673929</t>
  </si>
  <si>
    <t>https://podminky.urs.cz/item/CS_URS_2025_01/631319195</t>
  </si>
  <si>
    <t>15</t>
  </si>
  <si>
    <t>631319196</t>
  </si>
  <si>
    <t>Příplatek k cenám mazanin za malou plochu do 5 m2 jednotlivě, mazanina tl. přes 80 do 120 mm</t>
  </si>
  <si>
    <t>-629758908</t>
  </si>
  <si>
    <t>https://podminky.urs.cz/item/CS_URS_2025_01/631319196</t>
  </si>
  <si>
    <t>16</t>
  </si>
  <si>
    <t>631362021</t>
  </si>
  <si>
    <t>Výztuž mazanin ze svařovaných sítí z drátů typu KARI</t>
  </si>
  <si>
    <t>t</t>
  </si>
  <si>
    <t>858784604</t>
  </si>
  <si>
    <t>https://podminky.urs.cz/item/CS_URS_2025_01/631362021</t>
  </si>
  <si>
    <t>bdl5*4,975*1,3*0,001</t>
  </si>
  <si>
    <t>17</t>
  </si>
  <si>
    <t>644941111</t>
  </si>
  <si>
    <t>Montáž průvětrníků nebo mřížek odvětrávacích velikosti do 150 x 200 mm</t>
  </si>
  <si>
    <t>-45512078</t>
  </si>
  <si>
    <t>https://podminky.urs.cz/item/CS_URS_2025_01/644941111</t>
  </si>
  <si>
    <t>"výpis výplní vnitřních otvorů, TZ"</t>
  </si>
  <si>
    <t>"ozn. M1"</t>
  </si>
  <si>
    <t>18</t>
  </si>
  <si>
    <t>M</t>
  </si>
  <si>
    <t>56245648</t>
  </si>
  <si>
    <t>mřížka větrací kruhová plast se síťovinou 100mm</t>
  </si>
  <si>
    <t>-613638158</t>
  </si>
  <si>
    <t>96</t>
  </si>
  <si>
    <t>Bourání konstrukcí</t>
  </si>
  <si>
    <t>19</t>
  </si>
  <si>
    <t>965042121</t>
  </si>
  <si>
    <t>Bourání mazanin betonových nebo z litého asfaltu tl. do 100 mm, plochy do 1 m2</t>
  </si>
  <si>
    <t>689900129</t>
  </si>
  <si>
    <t>https://podminky.urs.cz/item/CS_URS_2025_01/965042121</t>
  </si>
  <si>
    <t>"v.č. 02 - bourací práce a demontáže, TZ"</t>
  </si>
  <si>
    <t>1,95*0,11*0,1</t>
  </si>
  <si>
    <t>bdl5*(0,05+0,1)</t>
  </si>
  <si>
    <t>20</t>
  </si>
  <si>
    <t>965049111</t>
  </si>
  <si>
    <t>Bourání mazanin Příplatek k cenám za bourání mazanin betonových se svařovanou sítí, tl. do 100 mm</t>
  </si>
  <si>
    <t>488912856</t>
  </si>
  <si>
    <t>https://podminky.urs.cz/item/CS_URS_2025_01/965049111</t>
  </si>
  <si>
    <t>711141R201</t>
  </si>
  <si>
    <t>příplatek za důsledné napojení nové hydroizolace na stávající hydroizolaci</t>
  </si>
  <si>
    <t>1450263932</t>
  </si>
  <si>
    <t>(1+0,6+0,8+0,65)*2</t>
  </si>
  <si>
    <t>22</t>
  </si>
  <si>
    <t>965046111</t>
  </si>
  <si>
    <t>Broušení stávajících betonových podlah úběr do 3 mm</t>
  </si>
  <si>
    <t>194420740</t>
  </si>
  <si>
    <t>https://podminky.urs.cz/item/CS_URS_2025_01/965046111</t>
  </si>
  <si>
    <t>23</t>
  </si>
  <si>
    <t>965081212</t>
  </si>
  <si>
    <t>Bourání podlah z dlaždic bez podkladního lože nebo mazaniny, s jakoukoliv výplní spár keramických nebo xylolitových tl. do 10 mm, plochy do 1 m2</t>
  </si>
  <si>
    <t>-1916291082</t>
  </si>
  <si>
    <t>https://podminky.urs.cz/item/CS_URS_2025_01/965081212</t>
  </si>
  <si>
    <t>1*0,6+0,8*0,65</t>
  </si>
  <si>
    <t>24</t>
  </si>
  <si>
    <t>965081213</t>
  </si>
  <si>
    <t>Bourání podlah z dlaždic bez podkladního lože nebo mazaniny, s jakoukoliv výplní spár keramických nebo xylolitových tl. do 10 mm, plochy přes 1 m2</t>
  </si>
  <si>
    <t>-855466273</t>
  </si>
  <si>
    <t>https://podminky.urs.cz/item/CS_URS_2025_01/965081213</t>
  </si>
  <si>
    <t>1,9+1,95*0,1</t>
  </si>
  <si>
    <t>1,85</t>
  </si>
  <si>
    <t>25</t>
  </si>
  <si>
    <t>971033251</t>
  </si>
  <si>
    <t>Vybourání otvorů ve zdivu základovém nebo nadzákladovém z cihel, tvárnic, příčkovek z cihel pálených na maltu vápennou nebo vápenocementovou plochy do 0,0225 m2, tl. do 450 mm</t>
  </si>
  <si>
    <t>1653094700</t>
  </si>
  <si>
    <t>https://podminky.urs.cz/item/CS_URS_2025_01/971033251</t>
  </si>
  <si>
    <t>26</t>
  </si>
  <si>
    <t>977311111</t>
  </si>
  <si>
    <t>Řezání stávajících betonových mazanin bez vyztužení hloubky do 50 mm</t>
  </si>
  <si>
    <t>2082851702</t>
  </si>
  <si>
    <t>https://podminky.urs.cz/item/CS_URS_2025_01/977311111</t>
  </si>
  <si>
    <t>27</t>
  </si>
  <si>
    <t>977311112</t>
  </si>
  <si>
    <t>Řezání stávajících betonových mazanin bez vyztužení hloubky přes 50 do 100 mm</t>
  </si>
  <si>
    <t>2072463750</t>
  </si>
  <si>
    <t>https://podminky.urs.cz/item/CS_URS_2025_01/977311112</t>
  </si>
  <si>
    <t>1,95*2</t>
  </si>
  <si>
    <t>28</t>
  </si>
  <si>
    <t>977332R0121</t>
  </si>
  <si>
    <t>proříznutí obkladů úhlovou bruskou</t>
  </si>
  <si>
    <t>778597538</t>
  </si>
  <si>
    <t>2,75*4</t>
  </si>
  <si>
    <t>29</t>
  </si>
  <si>
    <t>977332R0122</t>
  </si>
  <si>
    <t>proříznutí dlažby úhlovou bruskou</t>
  </si>
  <si>
    <t>604547448</t>
  </si>
  <si>
    <t>30</t>
  </si>
  <si>
    <t>978059511</t>
  </si>
  <si>
    <t>Odsekání obkladů stěn včetně otlučení podkladní omítky až na zdivo z obkládaček vnitřních, z jakýchkoliv materiálů, plochy do 1 m2</t>
  </si>
  <si>
    <t>654947802</t>
  </si>
  <si>
    <t>https://podminky.urs.cz/item/CS_URS_2025_01/978059511</t>
  </si>
  <si>
    <t>2,75*0,11*2</t>
  </si>
  <si>
    <t>31</t>
  </si>
  <si>
    <t>978998R201</t>
  </si>
  <si>
    <t>provedení sondy 150 x 150 mmv podlaze pro zajištění skladby podlahy vč. zpětného zapravení vč. všech souv. dodávek a prací D+M</t>
  </si>
  <si>
    <t>ks</t>
  </si>
  <si>
    <t>-1660449188</t>
  </si>
  <si>
    <t>94</t>
  </si>
  <si>
    <t>Lešení a stavební výtahy</t>
  </si>
  <si>
    <t>32</t>
  </si>
  <si>
    <t>949101111</t>
  </si>
  <si>
    <t>Lešení pomocné pracovní pro objekty pozemních staveb pro zatížení do 150 kg/m2, o výšce lešeňové podlahy do 1,9 m</t>
  </si>
  <si>
    <t>-2042729760</t>
  </si>
  <si>
    <t>https://podminky.urs.cz/item/CS_URS_2025_01/949101111</t>
  </si>
  <si>
    <t>3,39+1,9+1,85</t>
  </si>
  <si>
    <t>95</t>
  </si>
  <si>
    <t>Dokončovací konstrukce a práce pozemních staveb</t>
  </si>
  <si>
    <t>33</t>
  </si>
  <si>
    <t>952901111</t>
  </si>
  <si>
    <t>Vyčištění budov nebo objektů před předáním do užívání budov bytové nebo občanské výstavby, světlé výšky podlaží do 4 m</t>
  </si>
  <si>
    <t>-1564280216</t>
  </si>
  <si>
    <t>https://podminky.urs.cz/item/CS_URS_2025_01/952901111</t>
  </si>
  <si>
    <t>34</t>
  </si>
  <si>
    <t>953735R0113</t>
  </si>
  <si>
    <t>Odvětrání vodorovné z plastových trub osazených pod stropem vnitřní průměr přes 80 do 110 mm</t>
  </si>
  <si>
    <t>804094512</t>
  </si>
  <si>
    <t>"ozn. V1"</t>
  </si>
  <si>
    <t>997</t>
  </si>
  <si>
    <t>Doprava suti a vybouraných hmot</t>
  </si>
  <si>
    <t>35</t>
  </si>
  <si>
    <t>997013211</t>
  </si>
  <si>
    <t>Vnitrostaveništní doprava suti a vybouraných hmot vodorovně do 50 m s naložením ručně pro budovy a haly výšky do 6 m</t>
  </si>
  <si>
    <t>-377813245</t>
  </si>
  <si>
    <t>https://podminky.urs.cz/item/CS_URS_2025_01/997013211</t>
  </si>
  <si>
    <t>36</t>
  </si>
  <si>
    <t>997013501</t>
  </si>
  <si>
    <t>Odvoz suti a vybouraných hmot na skládku nebo meziskládku se složením, na vzdálenost do 1 km</t>
  </si>
  <si>
    <t>1006178723</t>
  </si>
  <si>
    <t>https://podminky.urs.cz/item/CS_URS_2025_01/997013501</t>
  </si>
  <si>
    <t>37</t>
  </si>
  <si>
    <t>997013509</t>
  </si>
  <si>
    <t>Odvoz suti a vybouraných hmot na skládku nebo meziskládku se složením, na vzdálenost Příplatek k ceně za každý další započatý 1 km přes 1 km</t>
  </si>
  <si>
    <t>-1368673607</t>
  </si>
  <si>
    <t>https://podminky.urs.cz/item/CS_URS_2025_01/997013509</t>
  </si>
  <si>
    <t>0,707*10</t>
  </si>
  <si>
    <t>38</t>
  </si>
  <si>
    <t>997013631</t>
  </si>
  <si>
    <t>Poplatek za uložení stavebního odpadu na skládce (skládkovné) směsného stavebního a demoličního zatříděného do Katalogu odpadů pod kódem 17 09 04</t>
  </si>
  <si>
    <t>1843658525</t>
  </si>
  <si>
    <t>https://podminky.urs.cz/item/CS_URS_2025_01/997013631</t>
  </si>
  <si>
    <t>0,707</t>
  </si>
  <si>
    <t>998</t>
  </si>
  <si>
    <t>Přesun hmot</t>
  </si>
  <si>
    <t>39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</si>
  <si>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</si>
  <si>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</si>
  <si>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-253902260</t>
  </si>
  <si>
    <t>https://podminky.urs.cz/item/CS_URS_2025_01/998018001</t>
  </si>
  <si>
    <t>PSV</t>
  </si>
  <si>
    <t>Práce a dodávky PSV</t>
  </si>
  <si>
    <t>711</t>
  </si>
  <si>
    <t>Izolace proti vodě, vlhkosti a plynům</t>
  </si>
  <si>
    <t>40</t>
  </si>
  <si>
    <t>711111002</t>
  </si>
  <si>
    <t>Provedení izolace proti zemní vlhkosti natěradly a tmely za studena na ploše vodorovné V nátěrem lakem asfaltovým</t>
  </si>
  <si>
    <t>1153808668</t>
  </si>
  <si>
    <t>https://podminky.urs.cz/item/CS_URS_2025_01/711111002</t>
  </si>
  <si>
    <t>41</t>
  </si>
  <si>
    <t>11163153</t>
  </si>
  <si>
    <t>emulze asfaltová penetrační</t>
  </si>
  <si>
    <t>litr</t>
  </si>
  <si>
    <t>131387492</t>
  </si>
  <si>
    <t>bdl5*0,4</t>
  </si>
  <si>
    <t>42</t>
  </si>
  <si>
    <t>711141559</t>
  </si>
  <si>
    <t>Provedení izolace proti zemní vlhkosti pásy přitavením NAIP na ploše vodorovné V</t>
  </si>
  <si>
    <t>-1233087306</t>
  </si>
  <si>
    <t>https://podminky.urs.cz/item/CS_URS_2025_01/711141559</t>
  </si>
  <si>
    <t>43</t>
  </si>
  <si>
    <t>62836R0110</t>
  </si>
  <si>
    <t xml:space="preserve">pás asfaltový natavitelný  hydroizolační</t>
  </si>
  <si>
    <t>-1525117323</t>
  </si>
  <si>
    <t>bdl5*1,2</t>
  </si>
  <si>
    <t>44</t>
  </si>
  <si>
    <t>711141811</t>
  </si>
  <si>
    <t>Odstranění izolace proti vodě, vlhkosti a plynům z přitavených pásů NAIP z plochy vodorovné V jednovrstvé</t>
  </si>
  <si>
    <t>-284502053</t>
  </si>
  <si>
    <t>https://podminky.urs.cz/item/CS_URS_2025_01/711141811</t>
  </si>
  <si>
    <t>45</t>
  </si>
  <si>
    <t>711191001</t>
  </si>
  <si>
    <t>Provedení nátěru adhezního můstku na ploše vodorovné V</t>
  </si>
  <si>
    <t>995569982</t>
  </si>
  <si>
    <t>https://podminky.urs.cz/item/CS_URS_2025_01/711191001</t>
  </si>
  <si>
    <t>46</t>
  </si>
  <si>
    <t>58585R0114</t>
  </si>
  <si>
    <t>adhezní můstek s křemičitým pískem</t>
  </si>
  <si>
    <t>kg</t>
  </si>
  <si>
    <t>943610846</t>
  </si>
  <si>
    <t>obkl1*0,121</t>
  </si>
  <si>
    <t>47</t>
  </si>
  <si>
    <t>711193R0121</t>
  </si>
  <si>
    <t>Izolace proti zemní vlhkosti ostatní těsnicí hmotou dvousložkovou na bázi cementu na ploše vodorovné V</t>
  </si>
  <si>
    <t>1408143226</t>
  </si>
  <si>
    <t>1,95*0,11</t>
  </si>
  <si>
    <t>48</t>
  </si>
  <si>
    <t>998711121</t>
  </si>
  <si>
    <t>Přesun hmot pro izolace proti vodě, vlhkosti a plynům stanovený z hmotnosti přesunovaného materiálu vodorovná dopravní vzdálenost do 50 m ruční (bez užití mechanizace) v objektech výšky do 6 m</t>
  </si>
  <si>
    <t>1534382157</t>
  </si>
  <si>
    <t>https://podminky.urs.cz/item/CS_URS_2025_01/998711121</t>
  </si>
  <si>
    <t>713</t>
  </si>
  <si>
    <t>Izolace tepelné</t>
  </si>
  <si>
    <t>49</t>
  </si>
  <si>
    <t>713120821</t>
  </si>
  <si>
    <t>Odstranění tepelné izolace podlah z rohoží, pásů, dílců, desek, bloků podlah volně kladených nebo mezi trámy z polystyrenu, tloušťka izolace suchého, tloušťka izolace do 100 mm</t>
  </si>
  <si>
    <t>-808673335</t>
  </si>
  <si>
    <t>https://podminky.urs.cz/item/CS_URS_2025_01/713120821</t>
  </si>
  <si>
    <t>50</t>
  </si>
  <si>
    <t>713121111</t>
  </si>
  <si>
    <t>Montáž tepelné izolace podlah rohožemi, pásy, deskami, dílci, bloky (izolační materiál ve specifikaci) kladenými volně jednovrstvá</t>
  </si>
  <si>
    <t>-1164421124</t>
  </si>
  <si>
    <t>https://podminky.urs.cz/item/CS_URS_2025_01/713121111</t>
  </si>
  <si>
    <t>51</t>
  </si>
  <si>
    <t>28375907</t>
  </si>
  <si>
    <t>deska EPS 150 pro konstrukce s vysokým zatížením λ=0,035 tl 30mm</t>
  </si>
  <si>
    <t>-1647486604</t>
  </si>
  <si>
    <t>bdl5*1,1</t>
  </si>
  <si>
    <t>52</t>
  </si>
  <si>
    <t>998713121</t>
  </si>
  <si>
    <t>Přesun hmot pro izolace tepelné stanovený z hmotnosti přesunovaného materiálu vodorovná dopravní vzdálenost do 50 m ruční (bez užití mechanizace) v objektech výšky do 6 m</t>
  </si>
  <si>
    <t>-1153537484</t>
  </si>
  <si>
    <t>https://podminky.urs.cz/item/CS_URS_2025_01/998713121</t>
  </si>
  <si>
    <t>763</t>
  </si>
  <si>
    <t>Konstrukce suché výstavby</t>
  </si>
  <si>
    <t>53</t>
  </si>
  <si>
    <t>763131714</t>
  </si>
  <si>
    <t>Podhled ze sádrokartonových desek ostatní práce a konstrukce na podhledech ze sádrokartonových desek základní penetrační nátěr</t>
  </si>
  <si>
    <t>477299638</t>
  </si>
  <si>
    <t>https://podminky.urs.cz/item/CS_URS_2025_01/763131714</t>
  </si>
  <si>
    <t>54</t>
  </si>
  <si>
    <t>763131761</t>
  </si>
  <si>
    <t>Podhled ze sádrokartonových desek Příplatek k cenám za plochu do 3 m2 jednotlivě</t>
  </si>
  <si>
    <t>34563916</t>
  </si>
  <si>
    <t>https://podminky.urs.cz/item/CS_URS_2025_01/763131761</t>
  </si>
  <si>
    <t>55</t>
  </si>
  <si>
    <t>763131772</t>
  </si>
  <si>
    <t>Podhled ze sádrokartonových desek Příplatek k cenám za rovinnost kvality celoplošné tmelení kvality Q4</t>
  </si>
  <si>
    <t>-1824543119</t>
  </si>
  <si>
    <t>https://podminky.urs.cz/item/CS_URS_2025_01/763131772</t>
  </si>
  <si>
    <t>56</t>
  </si>
  <si>
    <t>763131R0621</t>
  </si>
  <si>
    <t>Podhled ze sádrokartonových desek montáž desek, tl. 12,5 mm přišroubováním do stávajících SDK desek vč. montážního materiálu</t>
  </si>
  <si>
    <t>-1407776383</t>
  </si>
  <si>
    <t>1,9</t>
  </si>
  <si>
    <t>57</t>
  </si>
  <si>
    <t>59030025</t>
  </si>
  <si>
    <t>deska SDK impregnovaná H2 tl 12,5mm</t>
  </si>
  <si>
    <t>1173099884</t>
  </si>
  <si>
    <t>sdk2*1,05</t>
  </si>
  <si>
    <t>58</t>
  </si>
  <si>
    <t>763131R0771</t>
  </si>
  <si>
    <t>Podhled ze sádrokartonových desek - přebroušení stávajících SDK desek</t>
  </si>
  <si>
    <t>1460261284</t>
  </si>
  <si>
    <t>59</t>
  </si>
  <si>
    <t>763132971</t>
  </si>
  <si>
    <t>Vyspravení sádrokartonových podhledů nebo podkroví plochy jednotlivě přes 0,50 do 1,00 m2 desky tl. 12,5 mm standardní A</t>
  </si>
  <si>
    <t>-1802287541</t>
  </si>
  <si>
    <t>https://podminky.urs.cz/item/CS_URS_2025_01/763132971</t>
  </si>
  <si>
    <t>60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</si>
  <si>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</si>
  <si>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</si>
  <si>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-829223940</t>
  </si>
  <si>
    <t>https://podminky.urs.cz/item/CS_URS_2025_01/998763331</t>
  </si>
  <si>
    <t>766</t>
  </si>
  <si>
    <t>Konstrukce truhlářské</t>
  </si>
  <si>
    <t>61</t>
  </si>
  <si>
    <t>766660171</t>
  </si>
  <si>
    <t>Montáž dveřních křídel dřevěných nebo plastových otevíravých do obložkové zárubně povrchově upravených jednokřídlových, šířky do 800 mm</t>
  </si>
  <si>
    <t>495000563</t>
  </si>
  <si>
    <t>https://podminky.urs.cz/item/CS_URS_2025_01/766660171</t>
  </si>
  <si>
    <t>62</t>
  </si>
  <si>
    <t>61162084</t>
  </si>
  <si>
    <t>dveře jednokřídlé dřevotřískové povrch laminátový plné 600x1970-2100mm</t>
  </si>
  <si>
    <t>1721821130</t>
  </si>
  <si>
    <t>63</t>
  </si>
  <si>
    <t>766660729</t>
  </si>
  <si>
    <t>Montáž dveřních doplňků dveřního kování interiérového štítku s klikou</t>
  </si>
  <si>
    <t>-634627615</t>
  </si>
  <si>
    <t>https://podminky.urs.cz/item/CS_URS_2025_01/766660729</t>
  </si>
  <si>
    <t>64</t>
  </si>
  <si>
    <t>54914R0123</t>
  </si>
  <si>
    <t>dveřní kování interiérové broušená nerez cylindrická emergency klika/klika</t>
  </si>
  <si>
    <t>1758520969</t>
  </si>
  <si>
    <t>65</t>
  </si>
  <si>
    <t>766660751</t>
  </si>
  <si>
    <t>Montáž dveřních doplňků dveřního kování interiérového zámku</t>
  </si>
  <si>
    <t>-139225383</t>
  </si>
  <si>
    <t>https://podminky.urs.cz/item/CS_URS_2025_01/766660751</t>
  </si>
  <si>
    <t>66</t>
  </si>
  <si>
    <t>54924R0005</t>
  </si>
  <si>
    <t>zámek WC sada</t>
  </si>
  <si>
    <t>131950760</t>
  </si>
  <si>
    <t>67</t>
  </si>
  <si>
    <t>766682111</t>
  </si>
  <si>
    <t>Montáž zárubní dřevěných nebo plastových obložkových, pro dveře jednokřídlové, tloušťky stěny do 170 mm</t>
  </si>
  <si>
    <t>606286579</t>
  </si>
  <si>
    <t>https://podminky.urs.cz/item/CS_URS_2025_01/766682111</t>
  </si>
  <si>
    <t>68</t>
  </si>
  <si>
    <t>61182307</t>
  </si>
  <si>
    <t>zárubeň jednokřídlá obložková s laminátovým povrchem tl stěny 60-150mm rozměru 600-1100/1970, 2100mm</t>
  </si>
  <si>
    <t>-2123128764</t>
  </si>
  <si>
    <t>69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</si>
  <si>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</si>
  <si>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</si>
  <si>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458066217</t>
  </si>
  <si>
    <t>https://podminky.urs.cz/item/CS_URS_2025_01/998766121</t>
  </si>
  <si>
    <t>771</t>
  </si>
  <si>
    <t>Podlahy z dlaždic</t>
  </si>
  <si>
    <t>70</t>
  </si>
  <si>
    <t>771111011</t>
  </si>
  <si>
    <t>Příprava podkladu před provedením dlažby vysátí podlah</t>
  </si>
  <si>
    <t>-2107175464</t>
  </si>
  <si>
    <t>https://podminky.urs.cz/item/CS_URS_2025_01/771111011</t>
  </si>
  <si>
    <t>71</t>
  </si>
  <si>
    <t>771121011</t>
  </si>
  <si>
    <t>Příprava podkladu před provedením dlažby nátěr penetrační na podlahu</t>
  </si>
  <si>
    <t>1354391639</t>
  </si>
  <si>
    <t>https://podminky.urs.cz/item/CS_URS_2025_01/771121011</t>
  </si>
  <si>
    <t>72</t>
  </si>
  <si>
    <t>771121015</t>
  </si>
  <si>
    <t>Příprava podkladu před provedením dlažby nátěr kontaktní pro nesavé podklady na podlahu</t>
  </si>
  <si>
    <t>2074043183</t>
  </si>
  <si>
    <t>https://podminky.urs.cz/item/CS_URS_2025_01/771121015</t>
  </si>
  <si>
    <t>73</t>
  </si>
  <si>
    <t>771151022</t>
  </si>
  <si>
    <t>Příprava podkladu před provedením dlažby samonivelační stěrka min. pevnosti 30 MPa, tloušťky přes 3 do 5 mm</t>
  </si>
  <si>
    <t>-1962711479</t>
  </si>
  <si>
    <t>https://podminky.urs.cz/item/CS_URS_2025_01/771151022</t>
  </si>
  <si>
    <t>74</t>
  </si>
  <si>
    <t>771574416</t>
  </si>
  <si>
    <t>Montáž podlah z dlaždic keramických lepených cementovým flexibilním lepidlem hladkých, tloušťky do 10 mm přes 9 do 12 ks/m2</t>
  </si>
  <si>
    <t>1800874712</t>
  </si>
  <si>
    <t>https://podminky.urs.cz/item/CS_URS_2025_01/771574416</t>
  </si>
  <si>
    <t>1,9+1,85</t>
  </si>
  <si>
    <t>75</t>
  </si>
  <si>
    <t>59761265</t>
  </si>
  <si>
    <t>dlažba keramická slinutá mrazuvzdorná R10/B povrch hladký/matný tl přes 10 do 15mm přes 9 do 12ks/m2</t>
  </si>
  <si>
    <t>-1455942892</t>
  </si>
  <si>
    <t>dl1*1,1</t>
  </si>
  <si>
    <t>76</t>
  </si>
  <si>
    <t>771577211</t>
  </si>
  <si>
    <t>Montáž podlah z dlaždic keramických lepených cementovým flexibilním lepidlem Příplatek k cenám za plochu do 5 m2 jednotlivě</t>
  </si>
  <si>
    <t>-1992699482</t>
  </si>
  <si>
    <t>https://podminky.urs.cz/item/CS_URS_2025_01/771577211</t>
  </si>
  <si>
    <t>77</t>
  </si>
  <si>
    <t>771591R0112</t>
  </si>
  <si>
    <t>Izolace podlahy pod dlažbu nátěrem nebo stěrkou ve dvou vrstvách - asfaltová tekutá lepenka D+M</t>
  </si>
  <si>
    <t>-1895313163</t>
  </si>
  <si>
    <t>78</t>
  </si>
  <si>
    <t>998771121</t>
  </si>
  <si>
    <t>Přesun hmot pro podlahy z dlaždic stanovený z hmotnosti přesunovaného materiálu vodorovná dopravní vzdálenost do 50 m ruční (bez užití mechanizace) v objektech výšky do 6 m</t>
  </si>
  <si>
    <t>863762485</t>
  </si>
  <si>
    <t>https://podminky.urs.cz/item/CS_URS_2025_01/998771121</t>
  </si>
  <si>
    <t>781</t>
  </si>
  <si>
    <t>Dokončovací práce - obklady</t>
  </si>
  <si>
    <t>79</t>
  </si>
  <si>
    <t>781131241</t>
  </si>
  <si>
    <t>Izolace stěny pod obklad izolace těsnícími izolačními pásy vnitřní kout</t>
  </si>
  <si>
    <t>62777607</t>
  </si>
  <si>
    <t>https://podminky.urs.cz/item/CS_URS_2025_01/781131241</t>
  </si>
  <si>
    <t>4*2</t>
  </si>
  <si>
    <t>80</t>
  </si>
  <si>
    <t>781131264</t>
  </si>
  <si>
    <t>Izolace stěny pod obklad izolace těsnícími izolačními pásy mezi podlahou a stěnu</t>
  </si>
  <si>
    <t>1860558533</t>
  </si>
  <si>
    <t>https://podminky.urs.cz/item/CS_URS_2025_01/781131264</t>
  </si>
  <si>
    <t>1,95*2+0,95*2</t>
  </si>
  <si>
    <t>1,83*2+0,95*2</t>
  </si>
  <si>
    <t>81</t>
  </si>
  <si>
    <t>781131R0112</t>
  </si>
  <si>
    <t>Izolace stěny pod obklad izolace nátěrem nebo stěrkou ve dvou vrstvách asfaltová D+M</t>
  </si>
  <si>
    <t>242719781</t>
  </si>
  <si>
    <t>(0,85*2+0,95)*0,2+(1,13*2+0,95)*2</t>
  </si>
  <si>
    <t>(0,6*2+0,185*2+0,95)*0,2+(1,045*2+0,95)*2</t>
  </si>
  <si>
    <t>82</t>
  </si>
  <si>
    <t>781472216</t>
  </si>
  <si>
    <t>Montáž keramických obkladů stěn lepených cementovým flexibilním lepidlem hladkých přes 9 do 12 ks/m2</t>
  </si>
  <si>
    <t>1301476050</t>
  </si>
  <si>
    <t>https://podminky.urs.cz/item/CS_URS_2025_01/781472216</t>
  </si>
  <si>
    <t>83</t>
  </si>
  <si>
    <t>59761R0711</t>
  </si>
  <si>
    <t>obklad keramický nemrazuvzdorný povrch hladký/matný tl do 10mm přes 9 do 12ks/m2</t>
  </si>
  <si>
    <t>-1445304563</t>
  </si>
  <si>
    <t>obkl2*1,1</t>
  </si>
  <si>
    <t>84</t>
  </si>
  <si>
    <t>781472291</t>
  </si>
  <si>
    <t>Montáž keramických obkladů stěn lepených cementovým flexibilním lepidlem Příplatek k cenám za plochu do 10 m2 jednotlivě</t>
  </si>
  <si>
    <t>1956352052</t>
  </si>
  <si>
    <t>https://podminky.urs.cz/item/CS_URS_2025_01/781472291</t>
  </si>
  <si>
    <t>85</t>
  </si>
  <si>
    <t>781492211</t>
  </si>
  <si>
    <t>Obklad - dokončující práce montáž profilu lepeného flexibilním cementovým lepidlem rohového</t>
  </si>
  <si>
    <t>-1671332165</t>
  </si>
  <si>
    <t>https://podminky.urs.cz/item/CS_URS_2025_01/781492211</t>
  </si>
  <si>
    <t>2,75*6*2</t>
  </si>
  <si>
    <t>86</t>
  </si>
  <si>
    <t>28342003</t>
  </si>
  <si>
    <t>lišta ukončovací z PVC 10mm</t>
  </si>
  <si>
    <t>-1559643253</t>
  </si>
  <si>
    <t>2,75*6*2*1,05</t>
  </si>
  <si>
    <t>87</t>
  </si>
  <si>
    <t>781495R0211</t>
  </si>
  <si>
    <t>Čištění odmaštění stávajícího keramického obkladu stěn omytím</t>
  </si>
  <si>
    <t>2037880945</t>
  </si>
  <si>
    <t>(0,95*2+1,95)*2,75</t>
  </si>
  <si>
    <t>(1,83*2+0,96*2)*2,75</t>
  </si>
  <si>
    <t>-0,6*2</t>
  </si>
  <si>
    <t>88</t>
  </si>
  <si>
    <t>998781121</t>
  </si>
  <si>
    <t>Přesun hmot pro obklady keramické stanovený z hmotnosti přesunovaného materiálu vodorovná dopravní vzdálenost do 50 m ruční (bez užití mechanizace) v objektech výšky do 6 m</t>
  </si>
  <si>
    <t>269491234</t>
  </si>
  <si>
    <t>https://podminky.urs.cz/item/CS_URS_2025_01/998781121</t>
  </si>
  <si>
    <t>784</t>
  </si>
  <si>
    <t>Dokončovací práce - malby a tapety</t>
  </si>
  <si>
    <t>89</t>
  </si>
  <si>
    <t>784211R0101</t>
  </si>
  <si>
    <t>Malby z malířských směsí pro SDK dvojnásobné, bílé v místnostech výšky do 3,80 m</t>
  </si>
  <si>
    <t>907119170</t>
  </si>
  <si>
    <t xml:space="preserve">ALFA-37902 - S.O.2  Tyršova 18 - D.1.4 - elektroinstalace</t>
  </si>
  <si>
    <t xml:space="preserve">    74021 - Elektroinstalace</t>
  </si>
  <si>
    <t>74021</t>
  </si>
  <si>
    <t>Elektroinstalace</t>
  </si>
  <si>
    <t>740R100</t>
  </si>
  <si>
    <t xml:space="preserve">elektroinstalace </t>
  </si>
  <si>
    <t>-1784458736</t>
  </si>
  <si>
    <t xml:space="preserve">"kompletní cena stanovená  dle samostatného výkazu výměr"</t>
  </si>
  <si>
    <t xml:space="preserve">ALFA-37903 - S.O.2  Tyršova 18 - D.1.5 - ZTI</t>
  </si>
  <si>
    <t xml:space="preserve">    72101 - zdravotechnické instalace</t>
  </si>
  <si>
    <t>72101</t>
  </si>
  <si>
    <t>zdravotechnické instalace</t>
  </si>
  <si>
    <t>712R101</t>
  </si>
  <si>
    <t>-1138048147</t>
  </si>
  <si>
    <t xml:space="preserve">"kompletní cena stanovená  dle samostatného výkazu výměr" </t>
  </si>
  <si>
    <t xml:space="preserve">ALFA-37904 - S.O.2  Tyršova 18 - vedlejší a ostatní náklady</t>
  </si>
  <si>
    <t>OST - Ostatní</t>
  </si>
  <si>
    <t xml:space="preserve">    O02 - Vedlejší náklady</t>
  </si>
  <si>
    <t>OST</t>
  </si>
  <si>
    <t>Ostatní</t>
  </si>
  <si>
    <t>O02</t>
  </si>
  <si>
    <t>Vedlejší náklady</t>
  </si>
  <si>
    <t>R20001</t>
  </si>
  <si>
    <t>vybudování a odstranění staveniště</t>
  </si>
  <si>
    <t>soub</t>
  </si>
  <si>
    <t>512</t>
  </si>
  <si>
    <t>-1010749945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</si>
  <si>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</si>
  <si>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</si>
  <si>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</si>
  <si>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</si>
  <si>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</si>
  <si>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"ochranná stříška nad vstupem do budovy, provizorní zakrytí výtahové šachty"</t>
  </si>
  <si>
    <t>"včetně jejich dodávky, montáže, údržby a demontáže, resp. likvidace a povinosti vyplývající z plánu BOZP, vč. připomínek příslušných úřadů"</t>
  </si>
  <si>
    <t>R20005</t>
  </si>
  <si>
    <t>dopravně inženýrská opatření</t>
  </si>
  <si>
    <t>730303445</t>
  </si>
  <si>
    <t>"náklady na vyhotovení návrhu dočasného dopravního značení, jeho projednání s dotčenými orgány a organizacemi"</t>
  </si>
  <si>
    <t xml:space="preserve">"dodání dopravních značek, semafory,  jejich rozmístění, přemis´tování a údržba v průběhu stavby, provoz semaforů"</t>
  </si>
  <si>
    <t>" vč. následného odstranění po skončení stavby"</t>
  </si>
  <si>
    <t>R20008</t>
  </si>
  <si>
    <t>ochrana stávajících vedení a zařízení před poškozením</t>
  </si>
  <si>
    <t>-1907314781</t>
  </si>
  <si>
    <t xml:space="preserve">"ochrana stávajících inženýrských sítí a stavebních objektů před poškozením" </t>
  </si>
  <si>
    <t>R95290002</t>
  </si>
  <si>
    <t>průběžný denní úklid prostor dotčených stavebním provozem vnitřních i vnějších</t>
  </si>
  <si>
    <t>-1846966290</t>
  </si>
  <si>
    <t>R95290003</t>
  </si>
  <si>
    <t>kompletní úklid okolí stavby dotčených stavebním provozem - zvýšené nároky - veřejný prostor</t>
  </si>
  <si>
    <t>-1921276930</t>
  </si>
  <si>
    <t>R95290004</t>
  </si>
  <si>
    <t>kompletní zakrytí podlah a zařízení budovy před poškozením po dobu realizace stavebních prací</t>
  </si>
  <si>
    <t>1425616234</t>
  </si>
  <si>
    <t>R95290005</t>
  </si>
  <si>
    <t>kompletní opatření proti šíření prachu a hluku po budově a mimo budovu po dobu realizace stavebních prací</t>
  </si>
  <si>
    <t>-1826772103</t>
  </si>
  <si>
    <t>kompletní opatření proti šíření hluku a prachu po budově a mimo budovu</t>
  </si>
  <si>
    <t>vybudování provizorních dělících stěn vč. pozdější demontáže</t>
  </si>
  <si>
    <t>SEZNAM FIGUR</t>
  </si>
  <si>
    <t>Výměra</t>
  </si>
  <si>
    <t>Použití figury:</t>
  </si>
  <si>
    <t>Bourání podlah z dlaždic keramických nebo xylolitových tl do 10 mm plochy přes 1 m2</t>
  </si>
  <si>
    <t>Bourání podlah z dlaždic keramických nebo xylolitových tl do 10 mm plochy do 1 m2</t>
  </si>
  <si>
    <t>Mazanina tl přes 50 do 80 mm z betonu prostého bez zvýšených nároků na prostředí tř. C 16/20</t>
  </si>
  <si>
    <t>Mazanina tl přes 80 do 120 mm z betonu prostého bez zvýšených nároků na prostředí tř. C 16/20</t>
  </si>
  <si>
    <t>Výztuž mazanin svařovanými sítěmi Kari</t>
  </si>
  <si>
    <t>Provedení izolace proti zemní vlhkosti vodorovné za studena lakem asfaltovým</t>
  </si>
  <si>
    <t>Provedení izolace proti zemní vlhkosti pásy přitavením vodorovné NAIP</t>
  </si>
  <si>
    <t>Odstranění izolace proti vodě, vlhkosti a plynům z pásů NAIP přitavených jednovrstvých z plochy vodorovné</t>
  </si>
  <si>
    <t>Odstranění tepelné izolace podlah volně kladené z polystyrenu suchého tl do 100 mm</t>
  </si>
  <si>
    <t>Montáž izolace tepelné podlah volně kladenými rohožemi, pásy, dílci, deskami 1 vrstva</t>
  </si>
  <si>
    <t>Bourání podkladů pod dlažby nebo mazanin betonových nebo z litého asfaltu tl do 100 mm pl do 1 m2</t>
  </si>
  <si>
    <t>Příplatek k bourání betonových mazanin za bourání mazanin se svařovanou sítí tl do 100 mm</t>
  </si>
  <si>
    <t>pás asfaltový natavitelný oxidovaný s vložkou z hliníkové fólie / hliníkové fólie s textilií, se spalitelnou PE folií nebo jemnozrnným minerálním posypem tl 4,0mm</t>
  </si>
  <si>
    <t>Montáž podlah keramických hladkých lepených cementovým flexibilním lepidlem přes 9 do 12 ks/m2</t>
  </si>
  <si>
    <t>Vysátí podkladu před pokládkou dlažby</t>
  </si>
  <si>
    <t>Nátěr penetrační na podlahu</t>
  </si>
  <si>
    <t>Nátěr kontaktní pro nesavé podklady na podlahu</t>
  </si>
  <si>
    <t>Samonivelační stěrka podlah pevnosti 30 MPa tl přes 3 do 5 mm</t>
  </si>
  <si>
    <t>Příplatek k montáži podlah keramických lepených cementovým flexibilním lepidlem za plochu do 5 m2</t>
  </si>
  <si>
    <t>Izolace pod dlažbu nátěrem nebo stěrkou ve dvou vrstvách</t>
  </si>
  <si>
    <t>Montáž zárubní obložkových pro dveře jednokřídlové tl stěny do 170 mm</t>
  </si>
  <si>
    <t>Montáž dveřních křídel otvíravých jednokřídlových š do 0,8 m do obložkové zárubně</t>
  </si>
  <si>
    <t>Montáž dveřního interiérového kování - štítku s klikou</t>
  </si>
  <si>
    <t>Montáž dveřního interiérového kování - zámku</t>
  </si>
  <si>
    <t>dveřní kování interiérové rozetové klika/klika</t>
  </si>
  <si>
    <t>zámek zadlabací mezipokojový levý pro WC kování rozteč 72x55mm</t>
  </si>
  <si>
    <t>Příplatek k mazanině tl přes 80 do 120 mm za přehlazení povrchu</t>
  </si>
  <si>
    <t>Příplatek k mazanině tl přes 80 do 120 mm za stržení povrchu spodní vrstvy před vložením výztuže</t>
  </si>
  <si>
    <t>Příplatek k mazanině tl přes 80 do 120 mm za plochu do 5 m2</t>
  </si>
  <si>
    <t>Příplatek k mazanině tl přes 50 do 80 mm za přehlazení povrchu</t>
  </si>
  <si>
    <t>Příplatek k mazanině tl přes 50 do 80 mm za plochu do 5 m2</t>
  </si>
  <si>
    <t>Čištění vnitřních ploch stěn po provedení obkladu chemickými prostředky</t>
  </si>
  <si>
    <t>Provedení adhezního můstku na vodorovné ploše</t>
  </si>
  <si>
    <t>Montáž obkladů keramických hladkých lepených cementovým flexibilním lepidlem přes 9 do 12 ks/m2</t>
  </si>
  <si>
    <t>adhezní můstek pro nenasákavé podklady</t>
  </si>
  <si>
    <t>Příplatek k montáži obkladů keramických lepených cementovým flexibilním lepidlem za plochu do 10 m2</t>
  </si>
  <si>
    <t>obklad keramický nemrazuvzdorný povrch hladký/matný tl do 10mm přes 12 do 19ks/m2</t>
  </si>
  <si>
    <t>Penetrační disperzní nátěr vnitřních stěn nanášený ručně</t>
  </si>
  <si>
    <t>Pletivo sklovláknité vnitřních stěn vtlačené do tmelu</t>
  </si>
  <si>
    <t>Příplatek k SDK podhledu za rovinnost kvality Q3</t>
  </si>
  <si>
    <t>SDK podhled základní penetrační nátěr</t>
  </si>
  <si>
    <t>Montáž desek tl. 12,5 mm SDK podhled</t>
  </si>
  <si>
    <t>Příplatek k SDK podhledu za plochu do 3 m2 jednotlivě</t>
  </si>
  <si>
    <t>Příplatek k SDK podhledu za rovinnost kvality Q4</t>
  </si>
  <si>
    <t>Dvojnásobné bílé malby ze směsí za mokra výborně oděruvzdorných v místnostech v do 3,80 m</t>
  </si>
  <si>
    <t>Příčka z pórobetonových hladkých tvárnic na tenkovrstvou maltu tl 100 mm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</si>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</sst>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17142420" TargetMode="External" /><Relationship Id="rId2" Type="http://schemas.openxmlformats.org/officeDocument/2006/relationships/hyperlink" Target="https://podminky.urs.cz/item/CS_URS_2025_01/342272225" TargetMode="External" /><Relationship Id="rId3" Type="http://schemas.openxmlformats.org/officeDocument/2006/relationships/hyperlink" Target="https://podminky.urs.cz/item/CS_URS_2025_01/342291111" TargetMode="External" /><Relationship Id="rId4" Type="http://schemas.openxmlformats.org/officeDocument/2006/relationships/hyperlink" Target="https://podminky.urs.cz/item/CS_URS_2025_01/342291121" TargetMode="External" /><Relationship Id="rId5" Type="http://schemas.openxmlformats.org/officeDocument/2006/relationships/hyperlink" Target="https://podminky.urs.cz/item/CS_URS_2025_01/346244354" TargetMode="External" /><Relationship Id="rId6" Type="http://schemas.openxmlformats.org/officeDocument/2006/relationships/hyperlink" Target="https://podminky.urs.cz/item/CS_URS_2025_01/612131121" TargetMode="External" /><Relationship Id="rId7" Type="http://schemas.openxmlformats.org/officeDocument/2006/relationships/hyperlink" Target="https://podminky.urs.cz/item/CS_URS_2025_01/612142001" TargetMode="External" /><Relationship Id="rId8" Type="http://schemas.openxmlformats.org/officeDocument/2006/relationships/hyperlink" Target="https://podminky.urs.cz/item/CS_URS_2025_01/619991011" TargetMode="External" /><Relationship Id="rId9" Type="http://schemas.openxmlformats.org/officeDocument/2006/relationships/hyperlink" Target="https://podminky.urs.cz/item/CS_URS_2025_01/631311114" TargetMode="External" /><Relationship Id="rId10" Type="http://schemas.openxmlformats.org/officeDocument/2006/relationships/hyperlink" Target="https://podminky.urs.cz/item/CS_URS_2025_01/631311124" TargetMode="External" /><Relationship Id="rId11" Type="http://schemas.openxmlformats.org/officeDocument/2006/relationships/hyperlink" Target="https://podminky.urs.cz/item/CS_URS_2025_01/631319011" TargetMode="External" /><Relationship Id="rId12" Type="http://schemas.openxmlformats.org/officeDocument/2006/relationships/hyperlink" Target="https://podminky.urs.cz/item/CS_URS_2025_01/631319012" TargetMode="External" /><Relationship Id="rId13" Type="http://schemas.openxmlformats.org/officeDocument/2006/relationships/hyperlink" Target="https://podminky.urs.cz/item/CS_URS_2025_01/631319173" TargetMode="External" /><Relationship Id="rId14" Type="http://schemas.openxmlformats.org/officeDocument/2006/relationships/hyperlink" Target="https://podminky.urs.cz/item/CS_URS_2025_01/631319195" TargetMode="External" /><Relationship Id="rId15" Type="http://schemas.openxmlformats.org/officeDocument/2006/relationships/hyperlink" Target="https://podminky.urs.cz/item/CS_URS_2025_01/631319196" TargetMode="External" /><Relationship Id="rId16" Type="http://schemas.openxmlformats.org/officeDocument/2006/relationships/hyperlink" Target="https://podminky.urs.cz/item/CS_URS_2025_01/631362021" TargetMode="External" /><Relationship Id="rId17" Type="http://schemas.openxmlformats.org/officeDocument/2006/relationships/hyperlink" Target="https://podminky.urs.cz/item/CS_URS_2025_01/644941111" TargetMode="External" /><Relationship Id="rId18" Type="http://schemas.openxmlformats.org/officeDocument/2006/relationships/hyperlink" Target="https://podminky.urs.cz/item/CS_URS_2025_01/965042121" TargetMode="External" /><Relationship Id="rId19" Type="http://schemas.openxmlformats.org/officeDocument/2006/relationships/hyperlink" Target="https://podminky.urs.cz/item/CS_URS_2025_01/965049111" TargetMode="External" /><Relationship Id="rId20" Type="http://schemas.openxmlformats.org/officeDocument/2006/relationships/hyperlink" Target="https://podminky.urs.cz/item/CS_URS_2025_01/965046111" TargetMode="External" /><Relationship Id="rId21" Type="http://schemas.openxmlformats.org/officeDocument/2006/relationships/hyperlink" Target="https://podminky.urs.cz/item/CS_URS_2025_01/965081212" TargetMode="External" /><Relationship Id="rId22" Type="http://schemas.openxmlformats.org/officeDocument/2006/relationships/hyperlink" Target="https://podminky.urs.cz/item/CS_URS_2025_01/965081213" TargetMode="External" /><Relationship Id="rId23" Type="http://schemas.openxmlformats.org/officeDocument/2006/relationships/hyperlink" Target="https://podminky.urs.cz/item/CS_URS_2025_01/971033251" TargetMode="External" /><Relationship Id="rId24" Type="http://schemas.openxmlformats.org/officeDocument/2006/relationships/hyperlink" Target="https://podminky.urs.cz/item/CS_URS_2025_01/977311111" TargetMode="External" /><Relationship Id="rId25" Type="http://schemas.openxmlformats.org/officeDocument/2006/relationships/hyperlink" Target="https://podminky.urs.cz/item/CS_URS_2025_01/977311112" TargetMode="External" /><Relationship Id="rId26" Type="http://schemas.openxmlformats.org/officeDocument/2006/relationships/hyperlink" Target="https://podminky.urs.cz/item/CS_URS_2025_01/978059511" TargetMode="External" /><Relationship Id="rId27" Type="http://schemas.openxmlformats.org/officeDocument/2006/relationships/hyperlink" Target="https://podminky.urs.cz/item/CS_URS_2025_01/949101111" TargetMode="External" /><Relationship Id="rId28" Type="http://schemas.openxmlformats.org/officeDocument/2006/relationships/hyperlink" Target="https://podminky.urs.cz/item/CS_URS_2025_01/952901111" TargetMode="External" /><Relationship Id="rId29" Type="http://schemas.openxmlformats.org/officeDocument/2006/relationships/hyperlink" Target="https://podminky.urs.cz/item/CS_URS_2025_01/997013211" TargetMode="External" /><Relationship Id="rId30" Type="http://schemas.openxmlformats.org/officeDocument/2006/relationships/hyperlink" Target="https://podminky.urs.cz/item/CS_URS_2025_01/997013501" TargetMode="External" /><Relationship Id="rId31" Type="http://schemas.openxmlformats.org/officeDocument/2006/relationships/hyperlink" Target="https://podminky.urs.cz/item/CS_URS_2025_01/997013509" TargetMode="External" /><Relationship Id="rId32" Type="http://schemas.openxmlformats.org/officeDocument/2006/relationships/hyperlink" Target="https://podminky.urs.cz/item/CS_URS_2025_01/997013631" TargetMode="External" /><Relationship Id="rId33" Type="http://schemas.openxmlformats.org/officeDocument/2006/relationships/hyperlink" Target="https://podminky.urs.cz/item/CS_URS_2025_01/998018001" TargetMode="External" /><Relationship Id="rId34" Type="http://schemas.openxmlformats.org/officeDocument/2006/relationships/hyperlink" Target="https://podminky.urs.cz/item/CS_URS_2025_01/711111002" TargetMode="External" /><Relationship Id="rId35" Type="http://schemas.openxmlformats.org/officeDocument/2006/relationships/hyperlink" Target="https://podminky.urs.cz/item/CS_URS_2025_01/711141559" TargetMode="External" /><Relationship Id="rId36" Type="http://schemas.openxmlformats.org/officeDocument/2006/relationships/hyperlink" Target="https://podminky.urs.cz/item/CS_URS_2025_01/711141811" TargetMode="External" /><Relationship Id="rId37" Type="http://schemas.openxmlformats.org/officeDocument/2006/relationships/hyperlink" Target="https://podminky.urs.cz/item/CS_URS_2025_01/711191001" TargetMode="External" /><Relationship Id="rId38" Type="http://schemas.openxmlformats.org/officeDocument/2006/relationships/hyperlink" Target="https://podminky.urs.cz/item/CS_URS_2025_01/998711121" TargetMode="External" /><Relationship Id="rId39" Type="http://schemas.openxmlformats.org/officeDocument/2006/relationships/hyperlink" Target="https://podminky.urs.cz/item/CS_URS_2025_01/713120821" TargetMode="External" /><Relationship Id="rId40" Type="http://schemas.openxmlformats.org/officeDocument/2006/relationships/hyperlink" Target="https://podminky.urs.cz/item/CS_URS_2025_01/713121111" TargetMode="External" /><Relationship Id="rId41" Type="http://schemas.openxmlformats.org/officeDocument/2006/relationships/hyperlink" Target="https://podminky.urs.cz/item/CS_URS_2025_01/998713121" TargetMode="External" /><Relationship Id="rId42" Type="http://schemas.openxmlformats.org/officeDocument/2006/relationships/hyperlink" Target="https://podminky.urs.cz/item/CS_URS_2025_01/763131714" TargetMode="External" /><Relationship Id="rId43" Type="http://schemas.openxmlformats.org/officeDocument/2006/relationships/hyperlink" Target="https://podminky.urs.cz/item/CS_URS_2025_01/763131761" TargetMode="External" /><Relationship Id="rId44" Type="http://schemas.openxmlformats.org/officeDocument/2006/relationships/hyperlink" Target="https://podminky.urs.cz/item/CS_URS_2025_01/763131772" TargetMode="External" /><Relationship Id="rId45" Type="http://schemas.openxmlformats.org/officeDocument/2006/relationships/hyperlink" Target="https://podminky.urs.cz/item/CS_URS_2025_01/763132971" TargetMode="External" /><Relationship Id="rId46" Type="http://schemas.openxmlformats.org/officeDocument/2006/relationships/hyperlink" Target="https://podminky.urs.cz/item/CS_URS_2025_01/998763331" TargetMode="External" /><Relationship Id="rId47" Type="http://schemas.openxmlformats.org/officeDocument/2006/relationships/hyperlink" Target="https://podminky.urs.cz/item/CS_URS_2025_01/766660171" TargetMode="External" /><Relationship Id="rId48" Type="http://schemas.openxmlformats.org/officeDocument/2006/relationships/hyperlink" Target="https://podminky.urs.cz/item/CS_URS_2025_01/766660729" TargetMode="External" /><Relationship Id="rId49" Type="http://schemas.openxmlformats.org/officeDocument/2006/relationships/hyperlink" Target="https://podminky.urs.cz/item/CS_URS_2025_01/766660751" TargetMode="External" /><Relationship Id="rId50" Type="http://schemas.openxmlformats.org/officeDocument/2006/relationships/hyperlink" Target="https://podminky.urs.cz/item/CS_URS_2025_01/766682111" TargetMode="External" /><Relationship Id="rId51" Type="http://schemas.openxmlformats.org/officeDocument/2006/relationships/hyperlink" Target="https://podminky.urs.cz/item/CS_URS_2025_01/998766121" TargetMode="External" /><Relationship Id="rId52" Type="http://schemas.openxmlformats.org/officeDocument/2006/relationships/hyperlink" Target="https://podminky.urs.cz/item/CS_URS_2025_01/771111011" TargetMode="External" /><Relationship Id="rId53" Type="http://schemas.openxmlformats.org/officeDocument/2006/relationships/hyperlink" Target="https://podminky.urs.cz/item/CS_URS_2025_01/771121011" TargetMode="External" /><Relationship Id="rId54" Type="http://schemas.openxmlformats.org/officeDocument/2006/relationships/hyperlink" Target="https://podminky.urs.cz/item/CS_URS_2025_01/771121015" TargetMode="External" /><Relationship Id="rId55" Type="http://schemas.openxmlformats.org/officeDocument/2006/relationships/hyperlink" Target="https://podminky.urs.cz/item/CS_URS_2025_01/771151022" TargetMode="External" /><Relationship Id="rId56" Type="http://schemas.openxmlformats.org/officeDocument/2006/relationships/hyperlink" Target="https://podminky.urs.cz/item/CS_URS_2025_01/771574416" TargetMode="External" /><Relationship Id="rId57" Type="http://schemas.openxmlformats.org/officeDocument/2006/relationships/hyperlink" Target="https://podminky.urs.cz/item/CS_URS_2025_01/771577211" TargetMode="External" /><Relationship Id="rId58" Type="http://schemas.openxmlformats.org/officeDocument/2006/relationships/hyperlink" Target="https://podminky.urs.cz/item/CS_URS_2025_01/998771121" TargetMode="External" /><Relationship Id="rId59" Type="http://schemas.openxmlformats.org/officeDocument/2006/relationships/hyperlink" Target="https://podminky.urs.cz/item/CS_URS_2025_01/781131241" TargetMode="External" /><Relationship Id="rId60" Type="http://schemas.openxmlformats.org/officeDocument/2006/relationships/hyperlink" Target="https://podminky.urs.cz/item/CS_URS_2025_01/781131264" TargetMode="External" /><Relationship Id="rId61" Type="http://schemas.openxmlformats.org/officeDocument/2006/relationships/hyperlink" Target="https://podminky.urs.cz/item/CS_URS_2025_01/781472216" TargetMode="External" /><Relationship Id="rId62" Type="http://schemas.openxmlformats.org/officeDocument/2006/relationships/hyperlink" Target="https://podminky.urs.cz/item/CS_URS_2025_01/781472291" TargetMode="External" /><Relationship Id="rId63" Type="http://schemas.openxmlformats.org/officeDocument/2006/relationships/hyperlink" Target="https://podminky.urs.cz/item/CS_URS_2025_01/781492211" TargetMode="External" /><Relationship Id="rId64" Type="http://schemas.openxmlformats.org/officeDocument/2006/relationships/hyperlink" Target="https://podminky.urs.cz/item/CS_URS_2025_01/998781121" TargetMode="External" /><Relationship Id="rId6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28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28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28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28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28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ALFA-379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Tyršova 18 - Rekonstrukce částí sociálních zařízení v budovách Magistrátu města Jihlavy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Tyršova 18, Jihlava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7. 7. 2025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Jihlava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Atelier Alfa, spol. s r.o., Jihlava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28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24.75" customHeight="1">
      <c r="A55" s="113" t="s">
        <v>78</v>
      </c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'ALFA-37901 - S.O.2  Tyršo...'!J30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'ALFA-37901 - S.O.2  Tyršo...'!P95</f>
        <v>0</v>
      </c>
      <c r="AV55" s="122">
        <f>'ALFA-37901 - S.O.2  Tyršo...'!J33</f>
        <v>0</v>
      </c>
      <c r="AW55" s="122">
        <f>'ALFA-37901 - S.O.2  Tyršo...'!J34</f>
        <v>0</v>
      </c>
      <c r="AX55" s="122">
        <f>'ALFA-37901 - S.O.2  Tyršo...'!J35</f>
        <v>0</v>
      </c>
      <c r="AY55" s="122">
        <f>'ALFA-37901 - S.O.2  Tyršo...'!J36</f>
        <v>0</v>
      </c>
      <c r="AZ55" s="122">
        <f>'ALFA-37901 - S.O.2  Tyršo...'!F33</f>
        <v>0</v>
      </c>
      <c r="BA55" s="122">
        <f>'ALFA-37901 - S.O.2  Tyršo...'!F34</f>
        <v>0</v>
      </c>
      <c r="BB55" s="122">
        <f>'ALFA-37901 - S.O.2  Tyršo...'!F35</f>
        <v>0</v>
      </c>
      <c r="BC55" s="122">
        <f>'ALFA-37901 - S.O.2  Tyršo...'!F36</f>
        <v>0</v>
      </c>
      <c r="BD55" s="124">
        <f>'ALFA-37901 - S.O.2  Tyršo...'!F37</f>
        <v>0</v>
      </c>
      <c r="BE55" s="7"/>
      <c r="BT55" s="125" t="s">
        <v>82</v>
      </c>
      <c r="BV55" s="125" t="s">
        <v>76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7" customFormat="1" ht="24.75" customHeight="1">
      <c r="A56" s="113" t="s">
        <v>78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'ALFA-37902 - S.O.2  Tyršo...'!J30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81</v>
      </c>
      <c r="AR56" s="120"/>
      <c r="AS56" s="121">
        <v>0</v>
      </c>
      <c r="AT56" s="122">
        <f>ROUND(SUM(AV56:AW56),2)</f>
        <v>0</v>
      </c>
      <c r="AU56" s="123">
        <f>'ALFA-37902 - S.O.2  Tyršo...'!P81</f>
        <v>0</v>
      </c>
      <c r="AV56" s="122">
        <f>'ALFA-37902 - S.O.2  Tyršo...'!J33</f>
        <v>0</v>
      </c>
      <c r="AW56" s="122">
        <f>'ALFA-37902 - S.O.2  Tyršo...'!J34</f>
        <v>0</v>
      </c>
      <c r="AX56" s="122">
        <f>'ALFA-37902 - S.O.2  Tyršo...'!J35</f>
        <v>0</v>
      </c>
      <c r="AY56" s="122">
        <f>'ALFA-37902 - S.O.2  Tyršo...'!J36</f>
        <v>0</v>
      </c>
      <c r="AZ56" s="122">
        <f>'ALFA-37902 - S.O.2  Tyršo...'!F33</f>
        <v>0</v>
      </c>
      <c r="BA56" s="122">
        <f>'ALFA-37902 - S.O.2  Tyršo...'!F34</f>
        <v>0</v>
      </c>
      <c r="BB56" s="122">
        <f>'ALFA-37902 - S.O.2  Tyršo...'!F35</f>
        <v>0</v>
      </c>
      <c r="BC56" s="122">
        <f>'ALFA-37902 - S.O.2  Tyršo...'!F36</f>
        <v>0</v>
      </c>
      <c r="BD56" s="124">
        <f>'ALFA-37902 - S.O.2  Tyršo...'!F37</f>
        <v>0</v>
      </c>
      <c r="BE56" s="7"/>
      <c r="BT56" s="125" t="s">
        <v>82</v>
      </c>
      <c r="BV56" s="125" t="s">
        <v>76</v>
      </c>
      <c r="BW56" s="125" t="s">
        <v>87</v>
      </c>
      <c r="BX56" s="125" t="s">
        <v>5</v>
      </c>
      <c r="CL56" s="125" t="s">
        <v>19</v>
      </c>
      <c r="CM56" s="125" t="s">
        <v>84</v>
      </c>
    </row>
    <row r="57" s="7" customFormat="1" ht="24.75" customHeight="1">
      <c r="A57" s="113" t="s">
        <v>78</v>
      </c>
      <c r="B57" s="114"/>
      <c r="C57" s="115"/>
      <c r="D57" s="116" t="s">
        <v>88</v>
      </c>
      <c r="E57" s="116"/>
      <c r="F57" s="116"/>
      <c r="G57" s="116"/>
      <c r="H57" s="116"/>
      <c r="I57" s="117"/>
      <c r="J57" s="116" t="s">
        <v>89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'ALFA-37903 - S.O.2  Tyršo...'!J30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81</v>
      </c>
      <c r="AR57" s="120"/>
      <c r="AS57" s="121">
        <v>0</v>
      </c>
      <c r="AT57" s="122">
        <f>ROUND(SUM(AV57:AW57),2)</f>
        <v>0</v>
      </c>
      <c r="AU57" s="123">
        <f>'ALFA-37903 - S.O.2  Tyršo...'!P81</f>
        <v>0</v>
      </c>
      <c r="AV57" s="122">
        <f>'ALFA-37903 - S.O.2  Tyršo...'!J33</f>
        <v>0</v>
      </c>
      <c r="AW57" s="122">
        <f>'ALFA-37903 - S.O.2  Tyršo...'!J34</f>
        <v>0</v>
      </c>
      <c r="AX57" s="122">
        <f>'ALFA-37903 - S.O.2  Tyršo...'!J35</f>
        <v>0</v>
      </c>
      <c r="AY57" s="122">
        <f>'ALFA-37903 - S.O.2  Tyršo...'!J36</f>
        <v>0</v>
      </c>
      <c r="AZ57" s="122">
        <f>'ALFA-37903 - S.O.2  Tyršo...'!F33</f>
        <v>0</v>
      </c>
      <c r="BA57" s="122">
        <f>'ALFA-37903 - S.O.2  Tyršo...'!F34</f>
        <v>0</v>
      </c>
      <c r="BB57" s="122">
        <f>'ALFA-37903 - S.O.2  Tyršo...'!F35</f>
        <v>0</v>
      </c>
      <c r="BC57" s="122">
        <f>'ALFA-37903 - S.O.2  Tyršo...'!F36</f>
        <v>0</v>
      </c>
      <c r="BD57" s="124">
        <f>'ALFA-37903 - S.O.2  Tyršo...'!F37</f>
        <v>0</v>
      </c>
      <c r="BE57" s="7"/>
      <c r="BT57" s="125" t="s">
        <v>82</v>
      </c>
      <c r="BV57" s="125" t="s">
        <v>76</v>
      </c>
      <c r="BW57" s="125" t="s">
        <v>90</v>
      </c>
      <c r="BX57" s="125" t="s">
        <v>5</v>
      </c>
      <c r="CL57" s="125" t="s">
        <v>19</v>
      </c>
      <c r="CM57" s="125" t="s">
        <v>84</v>
      </c>
    </row>
    <row r="58" s="7" customFormat="1" ht="24.75" customHeight="1">
      <c r="A58" s="113" t="s">
        <v>78</v>
      </c>
      <c r="B58" s="114"/>
      <c r="C58" s="115"/>
      <c r="D58" s="116" t="s">
        <v>91</v>
      </c>
      <c r="E58" s="116"/>
      <c r="F58" s="116"/>
      <c r="G58" s="116"/>
      <c r="H58" s="116"/>
      <c r="I58" s="117"/>
      <c r="J58" s="116" t="s">
        <v>92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'ALFA-37904 - S.O.2  Tyršo...'!J30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81</v>
      </c>
      <c r="AR58" s="120"/>
      <c r="AS58" s="126">
        <v>0</v>
      </c>
      <c r="AT58" s="127">
        <f>ROUND(SUM(AV58:AW58),2)</f>
        <v>0</v>
      </c>
      <c r="AU58" s="128">
        <f>'ALFA-37904 - S.O.2  Tyršo...'!P81</f>
        <v>0</v>
      </c>
      <c r="AV58" s="127">
        <f>'ALFA-37904 - S.O.2  Tyršo...'!J33</f>
        <v>0</v>
      </c>
      <c r="AW58" s="127">
        <f>'ALFA-37904 - S.O.2  Tyršo...'!J34</f>
        <v>0</v>
      </c>
      <c r="AX58" s="127">
        <f>'ALFA-37904 - S.O.2  Tyršo...'!J35</f>
        <v>0</v>
      </c>
      <c r="AY58" s="127">
        <f>'ALFA-37904 - S.O.2  Tyršo...'!J36</f>
        <v>0</v>
      </c>
      <c r="AZ58" s="127">
        <f>'ALFA-37904 - S.O.2  Tyršo...'!F33</f>
        <v>0</v>
      </c>
      <c r="BA58" s="127">
        <f>'ALFA-37904 - S.O.2  Tyršo...'!F34</f>
        <v>0</v>
      </c>
      <c r="BB58" s="127">
        <f>'ALFA-37904 - S.O.2  Tyršo...'!F35</f>
        <v>0</v>
      </c>
      <c r="BC58" s="127">
        <f>'ALFA-37904 - S.O.2  Tyršo...'!F36</f>
        <v>0</v>
      </c>
      <c r="BD58" s="129">
        <f>'ALFA-37904 - S.O.2  Tyršo...'!F37</f>
        <v>0</v>
      </c>
      <c r="BE58" s="7"/>
      <c r="BT58" s="125" t="s">
        <v>82</v>
      </c>
      <c r="BV58" s="125" t="s">
        <v>76</v>
      </c>
      <c r="BW58" s="125" t="s">
        <v>93</v>
      </c>
      <c r="BX58" s="125" t="s">
        <v>5</v>
      </c>
      <c r="CL58" s="125" t="s">
        <v>19</v>
      </c>
      <c r="CM58" s="125" t="s">
        <v>84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ipSicY7uvX4WuFtAIbgUlxSQmLjwL8ZvEOmiCaRMaFfDyMgltEUC+iz594uzpOomooxpfjRsV/L2sNu/YxR4vg==" hashValue="pTq9LfazCykvSp0EjQdOkHzqA5xlGVNavwufZuc5cISm+QsiwwQf9sGJRy40vZn44N0kRVmRbhOYJnQRdgMCBg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ALFA-37901 - S.O.2  Tyršo...'!C2" display="/"/>
    <hyperlink ref="A56" location="'ALFA-37902 - S.O.2  Tyršo...'!C2" display="/"/>
    <hyperlink ref="A57" location="'ALFA-37903 - S.O.2  Tyršo...'!C2" display="/"/>
    <hyperlink ref="A58" location="'ALFA-37904 - S.O.2  Tyrš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  <c r="AZ2" s="130" t="s">
        <v>94</v>
      </c>
      <c r="BA2" s="130" t="s">
        <v>94</v>
      </c>
      <c r="BB2" s="130" t="s">
        <v>28</v>
      </c>
      <c r="BC2" s="130" t="s">
        <v>95</v>
      </c>
      <c r="BD2" s="13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84</v>
      </c>
      <c r="AZ3" s="130" t="s">
        <v>96</v>
      </c>
      <c r="BA3" s="130" t="s">
        <v>96</v>
      </c>
      <c r="BB3" s="130" t="s">
        <v>28</v>
      </c>
      <c r="BC3" s="130" t="s">
        <v>97</v>
      </c>
      <c r="BD3" s="130" t="s">
        <v>84</v>
      </c>
    </row>
    <row r="4" s="1" customFormat="1" ht="24.96" customHeight="1">
      <c r="B4" s="22"/>
      <c r="D4" s="133" t="s">
        <v>98</v>
      </c>
      <c r="L4" s="22"/>
      <c r="M4" s="134" t="s">
        <v>10</v>
      </c>
      <c r="AT4" s="19" t="s">
        <v>4</v>
      </c>
      <c r="AZ4" s="130" t="s">
        <v>99</v>
      </c>
      <c r="BA4" s="130" t="s">
        <v>99</v>
      </c>
      <c r="BB4" s="130" t="s">
        <v>28</v>
      </c>
      <c r="BC4" s="130" t="s">
        <v>100</v>
      </c>
      <c r="BD4" s="130" t="s">
        <v>84</v>
      </c>
    </row>
    <row r="5" s="1" customFormat="1" ht="6.96" customHeight="1">
      <c r="B5" s="22"/>
      <c r="L5" s="22"/>
      <c r="AZ5" s="130" t="s">
        <v>101</v>
      </c>
      <c r="BA5" s="130" t="s">
        <v>101</v>
      </c>
      <c r="BB5" s="130" t="s">
        <v>28</v>
      </c>
      <c r="BC5" s="130" t="s">
        <v>102</v>
      </c>
      <c r="BD5" s="130" t="s">
        <v>84</v>
      </c>
    </row>
    <row r="6" s="1" customFormat="1" ht="12" customHeight="1">
      <c r="B6" s="22"/>
      <c r="D6" s="135" t="s">
        <v>16</v>
      </c>
      <c r="L6" s="22"/>
      <c r="AZ6" s="130" t="s">
        <v>103</v>
      </c>
      <c r="BA6" s="130" t="s">
        <v>103</v>
      </c>
      <c r="BB6" s="130" t="s">
        <v>28</v>
      </c>
      <c r="BC6" s="130" t="s">
        <v>104</v>
      </c>
      <c r="BD6" s="130" t="s">
        <v>84</v>
      </c>
    </row>
    <row r="7" s="1" customFormat="1" ht="26.25" customHeight="1">
      <c r="B7" s="22"/>
      <c r="E7" s="136" t="str">
        <f>'Rekapitulace stavby'!K6</f>
        <v>Tyršova 18 - Rekonstrukce částí sociálních zařízení v budovách Magistrátu města Jihlavy</v>
      </c>
      <c r="F7" s="135"/>
      <c r="G7" s="135"/>
      <c r="H7" s="135"/>
      <c r="L7" s="22"/>
      <c r="AZ7" s="130" t="s">
        <v>105</v>
      </c>
      <c r="BA7" s="130" t="s">
        <v>105</v>
      </c>
      <c r="BB7" s="130" t="s">
        <v>28</v>
      </c>
      <c r="BC7" s="130" t="s">
        <v>106</v>
      </c>
      <c r="BD7" s="130" t="s">
        <v>84</v>
      </c>
    </row>
    <row r="8" s="2" customFormat="1" ht="12" customHeight="1">
      <c r="A8" s="40"/>
      <c r="B8" s="46"/>
      <c r="C8" s="40"/>
      <c r="D8" s="135" t="s">
        <v>107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0" t="s">
        <v>108</v>
      </c>
      <c r="BA8" s="130" t="s">
        <v>108</v>
      </c>
      <c r="BB8" s="130" t="s">
        <v>28</v>
      </c>
      <c r="BC8" s="130" t="s">
        <v>109</v>
      </c>
      <c r="BD8" s="130" t="s">
        <v>84</v>
      </c>
    </row>
    <row r="9" s="2" customFormat="1" ht="16.5" customHeight="1">
      <c r="A9" s="40"/>
      <c r="B9" s="46"/>
      <c r="C9" s="40"/>
      <c r="D9" s="40"/>
      <c r="E9" s="138" t="s">
        <v>110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0" t="s">
        <v>111</v>
      </c>
      <c r="BA9" s="130" t="s">
        <v>111</v>
      </c>
      <c r="BB9" s="130" t="s">
        <v>28</v>
      </c>
      <c r="BC9" s="130" t="s">
        <v>112</v>
      </c>
      <c r="BD9" s="130" t="s">
        <v>84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30" t="s">
        <v>113</v>
      </c>
      <c r="BA10" s="130" t="s">
        <v>113</v>
      </c>
      <c r="BB10" s="130" t="s">
        <v>28</v>
      </c>
      <c r="BC10" s="130" t="s">
        <v>109</v>
      </c>
      <c r="BD10" s="130" t="s">
        <v>84</v>
      </c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28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30" t="s">
        <v>114</v>
      </c>
      <c r="BA11" s="130" t="s">
        <v>114</v>
      </c>
      <c r="BB11" s="130" t="s">
        <v>28</v>
      </c>
      <c r="BC11" s="130" t="s">
        <v>82</v>
      </c>
      <c r="BD11" s="130" t="s">
        <v>84</v>
      </c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7. 7. 2025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30" t="s">
        <v>115</v>
      </c>
      <c r="BA12" s="130" t="s">
        <v>115</v>
      </c>
      <c r="BB12" s="130" t="s">
        <v>28</v>
      </c>
      <c r="BC12" s="130" t="s">
        <v>116</v>
      </c>
      <c r="BD12" s="130" t="s">
        <v>84</v>
      </c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30" t="s">
        <v>117</v>
      </c>
      <c r="BA13" s="130" t="s">
        <v>28</v>
      </c>
      <c r="BB13" s="130" t="s">
        <v>28</v>
      </c>
      <c r="BC13" s="130" t="s">
        <v>118</v>
      </c>
      <c r="BD13" s="130" t="s">
        <v>84</v>
      </c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30" t="s">
        <v>119</v>
      </c>
      <c r="BA14" s="130" t="s">
        <v>119</v>
      </c>
      <c r="BB14" s="130" t="s">
        <v>28</v>
      </c>
      <c r="BC14" s="130" t="s">
        <v>120</v>
      </c>
      <c r="BD14" s="130" t="s">
        <v>84</v>
      </c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28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27</v>
      </c>
      <c r="J20" s="139" t="s">
        <v>28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34</v>
      </c>
      <c r="F21" s="40"/>
      <c r="G21" s="40"/>
      <c r="H21" s="40"/>
      <c r="I21" s="135" t="s">
        <v>30</v>
      </c>
      <c r="J21" s="139" t="s">
        <v>28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27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30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38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238.5" customHeight="1">
      <c r="A27" s="141"/>
      <c r="B27" s="142"/>
      <c r="C27" s="141"/>
      <c r="D27" s="141"/>
      <c r="E27" s="143" t="s">
        <v>121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40</v>
      </c>
      <c r="E30" s="40"/>
      <c r="F30" s="40"/>
      <c r="G30" s="40"/>
      <c r="H30" s="40"/>
      <c r="I30" s="40"/>
      <c r="J30" s="147">
        <f>ROUND(J95,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42</v>
      </c>
      <c r="G32" s="40"/>
      <c r="H32" s="40"/>
      <c r="I32" s="148" t="s">
        <v>41</v>
      </c>
      <c r="J32" s="148" t="s">
        <v>43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44</v>
      </c>
      <c r="E33" s="135" t="s">
        <v>45</v>
      </c>
      <c r="F33" s="150">
        <f>ROUND((SUM(BE95:BE412)),  2)</f>
        <v>0</v>
      </c>
      <c r="G33" s="40"/>
      <c r="H33" s="40"/>
      <c r="I33" s="151">
        <v>0.20999999999999999</v>
      </c>
      <c r="J33" s="150">
        <f>ROUND(((SUM(BE95:BE412))*I33),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46</v>
      </c>
      <c r="F34" s="150">
        <f>ROUND((SUM(BF95:BF412)),  2)</f>
        <v>0</v>
      </c>
      <c r="G34" s="40"/>
      <c r="H34" s="40"/>
      <c r="I34" s="151">
        <v>0.12</v>
      </c>
      <c r="J34" s="150">
        <f>ROUND(((SUM(BF95:BF412))*I34),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47</v>
      </c>
      <c r="F35" s="150">
        <f>ROUND((SUM(BG95:BG412)),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48</v>
      </c>
      <c r="F36" s="150">
        <f>ROUND((SUM(BH95:BH412)),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49</v>
      </c>
      <c r="F37" s="150">
        <f>ROUND((SUM(BI95:BI412)),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122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3" t="str">
        <f>E7</f>
        <v>Tyršova 18 - Rekonstrukce částí sociálních zařízení v budovách Magistrátu města Jihlavy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ALFA-37901 - S.O.2  Tyršova 18 - D.1.1 - stavební část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Tyršova 18, Jihlava</v>
      </c>
      <c r="G52" s="42"/>
      <c r="H52" s="42"/>
      <c r="I52" s="34" t="s">
        <v>24</v>
      </c>
      <c r="J52" s="74" t="str">
        <f>IF(J12="","",J12)</f>
        <v>7. 7. 2025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Jihlava</v>
      </c>
      <c r="G54" s="42"/>
      <c r="H54" s="42"/>
      <c r="I54" s="34" t="s">
        <v>33</v>
      </c>
      <c r="J54" s="38" t="str">
        <f>E21</f>
        <v>Atelier Alfa, spol. s r.o., Jihlava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123</v>
      </c>
      <c r="D57" s="165"/>
      <c r="E57" s="165"/>
      <c r="F57" s="165"/>
      <c r="G57" s="165"/>
      <c r="H57" s="165"/>
      <c r="I57" s="165"/>
      <c r="J57" s="166" t="s">
        <v>124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72</v>
      </c>
      <c r="D59" s="42"/>
      <c r="E59" s="42"/>
      <c r="F59" s="42"/>
      <c r="G59" s="42"/>
      <c r="H59" s="42"/>
      <c r="I59" s="42"/>
      <c r="J59" s="104">
        <f>J95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125</v>
      </c>
    </row>
    <row r="60" s="9" customFormat="1" ht="24.96" customHeight="1">
      <c r="A60" s="9"/>
      <c r="B60" s="168"/>
      <c r="C60" s="169"/>
      <c r="D60" s="170" t="s">
        <v>126</v>
      </c>
      <c r="E60" s="171"/>
      <c r="F60" s="171"/>
      <c r="G60" s="171"/>
      <c r="H60" s="171"/>
      <c r="I60" s="171"/>
      <c r="J60" s="172">
        <f>J96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127</v>
      </c>
      <c r="E61" s="177"/>
      <c r="F61" s="177"/>
      <c r="G61" s="177"/>
      <c r="H61" s="177"/>
      <c r="I61" s="177"/>
      <c r="J61" s="178">
        <f>J97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128</v>
      </c>
      <c r="E62" s="177"/>
      <c r="F62" s="177"/>
      <c r="G62" s="177"/>
      <c r="H62" s="177"/>
      <c r="I62" s="177"/>
      <c r="J62" s="178">
        <f>J120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129</v>
      </c>
      <c r="E63" s="177"/>
      <c r="F63" s="177"/>
      <c r="G63" s="177"/>
      <c r="H63" s="177"/>
      <c r="I63" s="177"/>
      <c r="J63" s="178">
        <f>J167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130</v>
      </c>
      <c r="E64" s="177"/>
      <c r="F64" s="177"/>
      <c r="G64" s="177"/>
      <c r="H64" s="177"/>
      <c r="I64" s="177"/>
      <c r="J64" s="178">
        <f>J221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131</v>
      </c>
      <c r="E65" s="177"/>
      <c r="F65" s="177"/>
      <c r="G65" s="177"/>
      <c r="H65" s="177"/>
      <c r="I65" s="177"/>
      <c r="J65" s="178">
        <f>J226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132</v>
      </c>
      <c r="E66" s="177"/>
      <c r="F66" s="177"/>
      <c r="G66" s="177"/>
      <c r="H66" s="177"/>
      <c r="I66" s="177"/>
      <c r="J66" s="178">
        <f>J235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133</v>
      </c>
      <c r="E67" s="177"/>
      <c r="F67" s="177"/>
      <c r="G67" s="177"/>
      <c r="H67" s="177"/>
      <c r="I67" s="177"/>
      <c r="J67" s="178">
        <f>J246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8"/>
      <c r="C68" s="169"/>
      <c r="D68" s="170" t="s">
        <v>134</v>
      </c>
      <c r="E68" s="171"/>
      <c r="F68" s="171"/>
      <c r="G68" s="171"/>
      <c r="H68" s="171"/>
      <c r="I68" s="171"/>
      <c r="J68" s="172">
        <f>J249</f>
        <v>0</v>
      </c>
      <c r="K68" s="169"/>
      <c r="L68" s="17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4"/>
      <c r="C69" s="175"/>
      <c r="D69" s="176" t="s">
        <v>135</v>
      </c>
      <c r="E69" s="177"/>
      <c r="F69" s="177"/>
      <c r="G69" s="177"/>
      <c r="H69" s="177"/>
      <c r="I69" s="177"/>
      <c r="J69" s="178">
        <f>J250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136</v>
      </c>
      <c r="E70" s="177"/>
      <c r="F70" s="177"/>
      <c r="G70" s="177"/>
      <c r="H70" s="177"/>
      <c r="I70" s="177"/>
      <c r="J70" s="178">
        <f>J274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137</v>
      </c>
      <c r="E71" s="177"/>
      <c r="F71" s="177"/>
      <c r="G71" s="177"/>
      <c r="H71" s="177"/>
      <c r="I71" s="177"/>
      <c r="J71" s="178">
        <f>J288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138</v>
      </c>
      <c r="E72" s="177"/>
      <c r="F72" s="177"/>
      <c r="G72" s="177"/>
      <c r="H72" s="177"/>
      <c r="I72" s="177"/>
      <c r="J72" s="178">
        <f>J317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139</v>
      </c>
      <c r="E73" s="177"/>
      <c r="F73" s="177"/>
      <c r="G73" s="177"/>
      <c r="H73" s="177"/>
      <c r="I73" s="177"/>
      <c r="J73" s="178">
        <f>J342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4"/>
      <c r="C74" s="175"/>
      <c r="D74" s="176" t="s">
        <v>140</v>
      </c>
      <c r="E74" s="177"/>
      <c r="F74" s="177"/>
      <c r="G74" s="177"/>
      <c r="H74" s="177"/>
      <c r="I74" s="177"/>
      <c r="J74" s="178">
        <f>J369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4"/>
      <c r="C75" s="175"/>
      <c r="D75" s="176" t="s">
        <v>141</v>
      </c>
      <c r="E75" s="177"/>
      <c r="F75" s="177"/>
      <c r="G75" s="177"/>
      <c r="H75" s="177"/>
      <c r="I75" s="177"/>
      <c r="J75" s="178">
        <f>J410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142</v>
      </c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6.25" customHeight="1">
      <c r="A85" s="40"/>
      <c r="B85" s="41"/>
      <c r="C85" s="42"/>
      <c r="D85" s="42"/>
      <c r="E85" s="163" t="str">
        <f>E7</f>
        <v>Tyršova 18 - Rekonstrukce částí sociálních zařízení v budovách Magistrátu města Jihlavy</v>
      </c>
      <c r="F85" s="34"/>
      <c r="G85" s="34"/>
      <c r="H85" s="34"/>
      <c r="I85" s="42"/>
      <c r="J85" s="42"/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107</v>
      </c>
      <c r="D86" s="42"/>
      <c r="E86" s="42"/>
      <c r="F86" s="42"/>
      <c r="G86" s="42"/>
      <c r="H86" s="42"/>
      <c r="I86" s="42"/>
      <c r="J86" s="42"/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E9</f>
        <v xml:space="preserve">ALFA-37901 - S.O.2  Tyršova 18 - D.1.1 - stavební část</v>
      </c>
      <c r="F87" s="42"/>
      <c r="G87" s="42"/>
      <c r="H87" s="42"/>
      <c r="I87" s="42"/>
      <c r="J87" s="42"/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22</v>
      </c>
      <c r="D89" s="42"/>
      <c r="E89" s="42"/>
      <c r="F89" s="29" t="str">
        <f>F12</f>
        <v>Tyršova 18, Jihlava</v>
      </c>
      <c r="G89" s="42"/>
      <c r="H89" s="42"/>
      <c r="I89" s="34" t="s">
        <v>24</v>
      </c>
      <c r="J89" s="74" t="str">
        <f>IF(J12="","",J12)</f>
        <v>7. 7. 2025</v>
      </c>
      <c r="K89" s="42"/>
      <c r="L89" s="13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5.65" customHeight="1">
      <c r="A91" s="40"/>
      <c r="B91" s="41"/>
      <c r="C91" s="34" t="s">
        <v>26</v>
      </c>
      <c r="D91" s="42"/>
      <c r="E91" s="42"/>
      <c r="F91" s="29" t="str">
        <f>E15</f>
        <v>Statutární město Jihlava</v>
      </c>
      <c r="G91" s="42"/>
      <c r="H91" s="42"/>
      <c r="I91" s="34" t="s">
        <v>33</v>
      </c>
      <c r="J91" s="38" t="str">
        <f>E21</f>
        <v>Atelier Alfa, spol. s r.o., Jihlava</v>
      </c>
      <c r="K91" s="42"/>
      <c r="L91" s="13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31</v>
      </c>
      <c r="D92" s="42"/>
      <c r="E92" s="42"/>
      <c r="F92" s="29" t="str">
        <f>IF(E18="","",E18)</f>
        <v>Vyplň údaj</v>
      </c>
      <c r="G92" s="42"/>
      <c r="H92" s="42"/>
      <c r="I92" s="34" t="s">
        <v>36</v>
      </c>
      <c r="J92" s="38" t="str">
        <f>E24</f>
        <v xml:space="preserve"> </v>
      </c>
      <c r="K92" s="42"/>
      <c r="L92" s="13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0"/>
      <c r="B94" s="181"/>
      <c r="C94" s="182" t="s">
        <v>143</v>
      </c>
      <c r="D94" s="183" t="s">
        <v>59</v>
      </c>
      <c r="E94" s="183" t="s">
        <v>55</v>
      </c>
      <c r="F94" s="183" t="s">
        <v>56</v>
      </c>
      <c r="G94" s="183" t="s">
        <v>144</v>
      </c>
      <c r="H94" s="183" t="s">
        <v>145</v>
      </c>
      <c r="I94" s="183" t="s">
        <v>146</v>
      </c>
      <c r="J94" s="183" t="s">
        <v>124</v>
      </c>
      <c r="K94" s="184" t="s">
        <v>147</v>
      </c>
      <c r="L94" s="185"/>
      <c r="M94" s="94" t="s">
        <v>28</v>
      </c>
      <c r="N94" s="95" t="s">
        <v>44</v>
      </c>
      <c r="O94" s="95" t="s">
        <v>148</v>
      </c>
      <c r="P94" s="95" t="s">
        <v>149</v>
      </c>
      <c r="Q94" s="95" t="s">
        <v>150</v>
      </c>
      <c r="R94" s="95" t="s">
        <v>151</v>
      </c>
      <c r="S94" s="95" t="s">
        <v>152</v>
      </c>
      <c r="T94" s="96" t="s">
        <v>153</v>
      </c>
      <c r="U94" s="180"/>
      <c r="V94" s="180"/>
      <c r="W94" s="180"/>
      <c r="X94" s="180"/>
      <c r="Y94" s="180"/>
      <c r="Z94" s="180"/>
      <c r="AA94" s="180"/>
      <c r="AB94" s="180"/>
      <c r="AC94" s="180"/>
      <c r="AD94" s="180"/>
      <c r="AE94" s="180"/>
    </row>
    <row r="95" s="2" customFormat="1" ht="22.8" customHeight="1">
      <c r="A95" s="40"/>
      <c r="B95" s="41"/>
      <c r="C95" s="101" t="s">
        <v>154</v>
      </c>
      <c r="D95" s="42"/>
      <c r="E95" s="42"/>
      <c r="F95" s="42"/>
      <c r="G95" s="42"/>
      <c r="H95" s="42"/>
      <c r="I95" s="42"/>
      <c r="J95" s="186">
        <f>BK95</f>
        <v>0</v>
      </c>
      <c r="K95" s="42"/>
      <c r="L95" s="46"/>
      <c r="M95" s="97"/>
      <c r="N95" s="187"/>
      <c r="O95" s="98"/>
      <c r="P95" s="188">
        <f>P96+P249</f>
        <v>0</v>
      </c>
      <c r="Q95" s="98"/>
      <c r="R95" s="188">
        <f>R96+R249</f>
        <v>2.1070682799999996</v>
      </c>
      <c r="S95" s="98"/>
      <c r="T95" s="189">
        <f>T96+T249</f>
        <v>0.70721250000000002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73</v>
      </c>
      <c r="AU95" s="19" t="s">
        <v>125</v>
      </c>
      <c r="BK95" s="190">
        <f>BK96+BK249</f>
        <v>0</v>
      </c>
    </row>
    <row r="96" s="12" customFormat="1" ht="25.92" customHeight="1">
      <c r="A96" s="12"/>
      <c r="B96" s="191"/>
      <c r="C96" s="192"/>
      <c r="D96" s="193" t="s">
        <v>73</v>
      </c>
      <c r="E96" s="194" t="s">
        <v>155</v>
      </c>
      <c r="F96" s="194" t="s">
        <v>156</v>
      </c>
      <c r="G96" s="192"/>
      <c r="H96" s="192"/>
      <c r="I96" s="195"/>
      <c r="J96" s="196">
        <f>BK96</f>
        <v>0</v>
      </c>
      <c r="K96" s="192"/>
      <c r="L96" s="197"/>
      <c r="M96" s="198"/>
      <c r="N96" s="199"/>
      <c r="O96" s="199"/>
      <c r="P96" s="200">
        <f>P97+P120+P167+P221+P226+P235+P246</f>
        <v>0</v>
      </c>
      <c r="Q96" s="199"/>
      <c r="R96" s="200">
        <f>R97+R120+R167+R221+R226+R235+R246</f>
        <v>0.88722234999999983</v>
      </c>
      <c r="S96" s="199"/>
      <c r="T96" s="201">
        <f>T97+T120+T167+T221+T226+T235+T246</f>
        <v>0.67747500000000005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82</v>
      </c>
      <c r="AT96" s="203" t="s">
        <v>73</v>
      </c>
      <c r="AU96" s="203" t="s">
        <v>74</v>
      </c>
      <c r="AY96" s="202" t="s">
        <v>157</v>
      </c>
      <c r="BK96" s="204">
        <f>BK97+BK120+BK167+BK221+BK226+BK235+BK246</f>
        <v>0</v>
      </c>
    </row>
    <row r="97" s="12" customFormat="1" ht="22.8" customHeight="1">
      <c r="A97" s="12"/>
      <c r="B97" s="191"/>
      <c r="C97" s="192"/>
      <c r="D97" s="193" t="s">
        <v>73</v>
      </c>
      <c r="E97" s="205" t="s">
        <v>158</v>
      </c>
      <c r="F97" s="205" t="s">
        <v>159</v>
      </c>
      <c r="G97" s="192"/>
      <c r="H97" s="192"/>
      <c r="I97" s="195"/>
      <c r="J97" s="206">
        <f>BK97</f>
        <v>0</v>
      </c>
      <c r="K97" s="192"/>
      <c r="L97" s="197"/>
      <c r="M97" s="198"/>
      <c r="N97" s="199"/>
      <c r="O97" s="199"/>
      <c r="P97" s="200">
        <f>SUM(P98:P119)</f>
        <v>0</v>
      </c>
      <c r="Q97" s="199"/>
      <c r="R97" s="200">
        <f>SUM(R98:R119)</f>
        <v>0.4214071399999999</v>
      </c>
      <c r="S97" s="199"/>
      <c r="T97" s="201">
        <f>SUM(T98:T119)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82</v>
      </c>
      <c r="AT97" s="203" t="s">
        <v>73</v>
      </c>
      <c r="AU97" s="203" t="s">
        <v>82</v>
      </c>
      <c r="AY97" s="202" t="s">
        <v>157</v>
      </c>
      <c r="BK97" s="204">
        <f>SUM(BK98:BK119)</f>
        <v>0</v>
      </c>
    </row>
    <row r="98" s="2" customFormat="1" ht="44.25" customHeight="1">
      <c r="A98" s="40"/>
      <c r="B98" s="41"/>
      <c r="C98" s="207" t="s">
        <v>82</v>
      </c>
      <c r="D98" s="207" t="s">
        <v>160</v>
      </c>
      <c r="E98" s="208" t="s">
        <v>161</v>
      </c>
      <c r="F98" s="209" t="s">
        <v>162</v>
      </c>
      <c r="G98" s="210" t="s">
        <v>163</v>
      </c>
      <c r="H98" s="211">
        <v>1</v>
      </c>
      <c r="I98" s="212"/>
      <c r="J98" s="213">
        <f>ROUND(I98*H98,2)</f>
        <v>0</v>
      </c>
      <c r="K98" s="209" t="s">
        <v>164</v>
      </c>
      <c r="L98" s="46"/>
      <c r="M98" s="214" t="s">
        <v>28</v>
      </c>
      <c r="N98" s="215" t="s">
        <v>45</v>
      </c>
      <c r="O98" s="86"/>
      <c r="P98" s="216">
        <f>O98*H98</f>
        <v>0</v>
      </c>
      <c r="Q98" s="216">
        <v>0.022280000000000001</v>
      </c>
      <c r="R98" s="216">
        <f>Q98*H98</f>
        <v>0.022280000000000001</v>
      </c>
      <c r="S98" s="216">
        <v>0</v>
      </c>
      <c r="T98" s="217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8" t="s">
        <v>165</v>
      </c>
      <c r="AT98" s="218" t="s">
        <v>160</v>
      </c>
      <c r="AU98" s="218" t="s">
        <v>84</v>
      </c>
      <c r="AY98" s="19" t="s">
        <v>157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9" t="s">
        <v>82</v>
      </c>
      <c r="BK98" s="219">
        <f>ROUND(I98*H98,2)</f>
        <v>0</v>
      </c>
      <c r="BL98" s="19" t="s">
        <v>165</v>
      </c>
      <c r="BM98" s="218" t="s">
        <v>166</v>
      </c>
    </row>
    <row r="99" s="2" customFormat="1">
      <c r="A99" s="40"/>
      <c r="B99" s="41"/>
      <c r="C99" s="42"/>
      <c r="D99" s="220" t="s">
        <v>167</v>
      </c>
      <c r="E99" s="42"/>
      <c r="F99" s="221" t="s">
        <v>168</v>
      </c>
      <c r="G99" s="42"/>
      <c r="H99" s="42"/>
      <c r="I99" s="222"/>
      <c r="J99" s="42"/>
      <c r="K99" s="42"/>
      <c r="L99" s="46"/>
      <c r="M99" s="223"/>
      <c r="N99" s="224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167</v>
      </c>
      <c r="AU99" s="19" t="s">
        <v>84</v>
      </c>
    </row>
    <row r="100" s="13" customFormat="1">
      <c r="A100" s="13"/>
      <c r="B100" s="225"/>
      <c r="C100" s="226"/>
      <c r="D100" s="227" t="s">
        <v>169</v>
      </c>
      <c r="E100" s="228" t="s">
        <v>28</v>
      </c>
      <c r="F100" s="229" t="s">
        <v>170</v>
      </c>
      <c r="G100" s="226"/>
      <c r="H100" s="228" t="s">
        <v>28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169</v>
      </c>
      <c r="AU100" s="235" t="s">
        <v>84</v>
      </c>
      <c r="AV100" s="13" t="s">
        <v>82</v>
      </c>
      <c r="AW100" s="13" t="s">
        <v>35</v>
      </c>
      <c r="AX100" s="13" t="s">
        <v>74</v>
      </c>
      <c r="AY100" s="235" t="s">
        <v>157</v>
      </c>
    </row>
    <row r="101" s="14" customFormat="1">
      <c r="A101" s="14"/>
      <c r="B101" s="236"/>
      <c r="C101" s="237"/>
      <c r="D101" s="227" t="s">
        <v>169</v>
      </c>
      <c r="E101" s="238" t="s">
        <v>28</v>
      </c>
      <c r="F101" s="239" t="s">
        <v>82</v>
      </c>
      <c r="G101" s="237"/>
      <c r="H101" s="240">
        <v>1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169</v>
      </c>
      <c r="AU101" s="246" t="s">
        <v>84</v>
      </c>
      <c r="AV101" s="14" t="s">
        <v>84</v>
      </c>
      <c r="AW101" s="14" t="s">
        <v>35</v>
      </c>
      <c r="AX101" s="14" t="s">
        <v>82</v>
      </c>
      <c r="AY101" s="246" t="s">
        <v>157</v>
      </c>
    </row>
    <row r="102" s="2" customFormat="1" ht="37.8" customHeight="1">
      <c r="A102" s="40"/>
      <c r="B102" s="41"/>
      <c r="C102" s="207" t="s">
        <v>84</v>
      </c>
      <c r="D102" s="207" t="s">
        <v>160</v>
      </c>
      <c r="E102" s="208" t="s">
        <v>171</v>
      </c>
      <c r="F102" s="209" t="s">
        <v>172</v>
      </c>
      <c r="G102" s="210" t="s">
        <v>173</v>
      </c>
      <c r="H102" s="211">
        <v>4.1369999999999996</v>
      </c>
      <c r="I102" s="212"/>
      <c r="J102" s="213">
        <f>ROUND(I102*H102,2)</f>
        <v>0</v>
      </c>
      <c r="K102" s="209" t="s">
        <v>164</v>
      </c>
      <c r="L102" s="46"/>
      <c r="M102" s="214" t="s">
        <v>28</v>
      </c>
      <c r="N102" s="215" t="s">
        <v>45</v>
      </c>
      <c r="O102" s="86"/>
      <c r="P102" s="216">
        <f>O102*H102</f>
        <v>0</v>
      </c>
      <c r="Q102" s="216">
        <v>0.061719999999999997</v>
      </c>
      <c r="R102" s="216">
        <f>Q102*H102</f>
        <v>0.25533563999999997</v>
      </c>
      <c r="S102" s="216">
        <v>0</v>
      </c>
      <c r="T102" s="21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165</v>
      </c>
      <c r="AT102" s="218" t="s">
        <v>160</v>
      </c>
      <c r="AU102" s="218" t="s">
        <v>84</v>
      </c>
      <c r="AY102" s="19" t="s">
        <v>157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82</v>
      </c>
      <c r="BK102" s="219">
        <f>ROUND(I102*H102,2)</f>
        <v>0</v>
      </c>
      <c r="BL102" s="19" t="s">
        <v>165</v>
      </c>
      <c r="BM102" s="218" t="s">
        <v>174</v>
      </c>
    </row>
    <row r="103" s="2" customFormat="1">
      <c r="A103" s="40"/>
      <c r="B103" s="41"/>
      <c r="C103" s="42"/>
      <c r="D103" s="220" t="s">
        <v>167</v>
      </c>
      <c r="E103" s="42"/>
      <c r="F103" s="221" t="s">
        <v>175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167</v>
      </c>
      <c r="AU103" s="19" t="s">
        <v>84</v>
      </c>
    </row>
    <row r="104" s="13" customFormat="1">
      <c r="A104" s="13"/>
      <c r="B104" s="225"/>
      <c r="C104" s="226"/>
      <c r="D104" s="227" t="s">
        <v>169</v>
      </c>
      <c r="E104" s="228" t="s">
        <v>28</v>
      </c>
      <c r="F104" s="229" t="s">
        <v>170</v>
      </c>
      <c r="G104" s="226"/>
      <c r="H104" s="228" t="s">
        <v>28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169</v>
      </c>
      <c r="AU104" s="235" t="s">
        <v>84</v>
      </c>
      <c r="AV104" s="13" t="s">
        <v>82</v>
      </c>
      <c r="AW104" s="13" t="s">
        <v>35</v>
      </c>
      <c r="AX104" s="13" t="s">
        <v>74</v>
      </c>
      <c r="AY104" s="235" t="s">
        <v>157</v>
      </c>
    </row>
    <row r="105" s="14" customFormat="1">
      <c r="A105" s="14"/>
      <c r="B105" s="236"/>
      <c r="C105" s="237"/>
      <c r="D105" s="227" t="s">
        <v>169</v>
      </c>
      <c r="E105" s="238" t="s">
        <v>28</v>
      </c>
      <c r="F105" s="239" t="s">
        <v>176</v>
      </c>
      <c r="G105" s="237"/>
      <c r="H105" s="240">
        <v>5.5579999999999998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169</v>
      </c>
      <c r="AU105" s="246" t="s">
        <v>84</v>
      </c>
      <c r="AV105" s="14" t="s">
        <v>84</v>
      </c>
      <c r="AW105" s="14" t="s">
        <v>35</v>
      </c>
      <c r="AX105" s="14" t="s">
        <v>74</v>
      </c>
      <c r="AY105" s="246" t="s">
        <v>157</v>
      </c>
    </row>
    <row r="106" s="14" customFormat="1">
      <c r="A106" s="14"/>
      <c r="B106" s="236"/>
      <c r="C106" s="237"/>
      <c r="D106" s="227" t="s">
        <v>169</v>
      </c>
      <c r="E106" s="238" t="s">
        <v>28</v>
      </c>
      <c r="F106" s="239" t="s">
        <v>177</v>
      </c>
      <c r="G106" s="237"/>
      <c r="H106" s="240">
        <v>-1.421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169</v>
      </c>
      <c r="AU106" s="246" t="s">
        <v>84</v>
      </c>
      <c r="AV106" s="14" t="s">
        <v>84</v>
      </c>
      <c r="AW106" s="14" t="s">
        <v>35</v>
      </c>
      <c r="AX106" s="14" t="s">
        <v>74</v>
      </c>
      <c r="AY106" s="246" t="s">
        <v>157</v>
      </c>
    </row>
    <row r="107" s="15" customFormat="1">
      <c r="A107" s="15"/>
      <c r="B107" s="247"/>
      <c r="C107" s="248"/>
      <c r="D107" s="227" t="s">
        <v>169</v>
      </c>
      <c r="E107" s="249" t="s">
        <v>96</v>
      </c>
      <c r="F107" s="250" t="s">
        <v>178</v>
      </c>
      <c r="G107" s="248"/>
      <c r="H107" s="251">
        <v>4.1369999999999996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7" t="s">
        <v>169</v>
      </c>
      <c r="AU107" s="257" t="s">
        <v>84</v>
      </c>
      <c r="AV107" s="15" t="s">
        <v>165</v>
      </c>
      <c r="AW107" s="15" t="s">
        <v>35</v>
      </c>
      <c r="AX107" s="15" t="s">
        <v>82</v>
      </c>
      <c r="AY107" s="257" t="s">
        <v>157</v>
      </c>
    </row>
    <row r="108" s="2" customFormat="1" ht="24.15" customHeight="1">
      <c r="A108" s="40"/>
      <c r="B108" s="41"/>
      <c r="C108" s="207" t="s">
        <v>158</v>
      </c>
      <c r="D108" s="207" t="s">
        <v>160</v>
      </c>
      <c r="E108" s="208" t="s">
        <v>179</v>
      </c>
      <c r="F108" s="209" t="s">
        <v>180</v>
      </c>
      <c r="G108" s="210" t="s">
        <v>181</v>
      </c>
      <c r="H108" s="211">
        <v>1.95</v>
      </c>
      <c r="I108" s="212"/>
      <c r="J108" s="213">
        <f>ROUND(I108*H108,2)</f>
        <v>0</v>
      </c>
      <c r="K108" s="209" t="s">
        <v>164</v>
      </c>
      <c r="L108" s="46"/>
      <c r="M108" s="214" t="s">
        <v>28</v>
      </c>
      <c r="N108" s="215" t="s">
        <v>45</v>
      </c>
      <c r="O108" s="86"/>
      <c r="P108" s="216">
        <f>O108*H108</f>
        <v>0</v>
      </c>
      <c r="Q108" s="216">
        <v>8.0000000000000007E-05</v>
      </c>
      <c r="R108" s="216">
        <f>Q108*H108</f>
        <v>0.000156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165</v>
      </c>
      <c r="AT108" s="218" t="s">
        <v>160</v>
      </c>
      <c r="AU108" s="218" t="s">
        <v>84</v>
      </c>
      <c r="AY108" s="19" t="s">
        <v>157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82</v>
      </c>
      <c r="BK108" s="219">
        <f>ROUND(I108*H108,2)</f>
        <v>0</v>
      </c>
      <c r="BL108" s="19" t="s">
        <v>165</v>
      </c>
      <c r="BM108" s="218" t="s">
        <v>182</v>
      </c>
    </row>
    <row r="109" s="2" customFormat="1">
      <c r="A109" s="40"/>
      <c r="B109" s="41"/>
      <c r="C109" s="42"/>
      <c r="D109" s="220" t="s">
        <v>167</v>
      </c>
      <c r="E109" s="42"/>
      <c r="F109" s="221" t="s">
        <v>183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167</v>
      </c>
      <c r="AU109" s="19" t="s">
        <v>84</v>
      </c>
    </row>
    <row r="110" s="13" customFormat="1">
      <c r="A110" s="13"/>
      <c r="B110" s="225"/>
      <c r="C110" s="226"/>
      <c r="D110" s="227" t="s">
        <v>169</v>
      </c>
      <c r="E110" s="228" t="s">
        <v>28</v>
      </c>
      <c r="F110" s="229" t="s">
        <v>170</v>
      </c>
      <c r="G110" s="226"/>
      <c r="H110" s="228" t="s">
        <v>28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169</v>
      </c>
      <c r="AU110" s="235" t="s">
        <v>84</v>
      </c>
      <c r="AV110" s="13" t="s">
        <v>82</v>
      </c>
      <c r="AW110" s="13" t="s">
        <v>35</v>
      </c>
      <c r="AX110" s="13" t="s">
        <v>74</v>
      </c>
      <c r="AY110" s="235" t="s">
        <v>157</v>
      </c>
    </row>
    <row r="111" s="14" customFormat="1">
      <c r="A111" s="14"/>
      <c r="B111" s="236"/>
      <c r="C111" s="237"/>
      <c r="D111" s="227" t="s">
        <v>169</v>
      </c>
      <c r="E111" s="238" t="s">
        <v>28</v>
      </c>
      <c r="F111" s="239" t="s">
        <v>184</v>
      </c>
      <c r="G111" s="237"/>
      <c r="H111" s="240">
        <v>1.95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169</v>
      </c>
      <c r="AU111" s="246" t="s">
        <v>84</v>
      </c>
      <c r="AV111" s="14" t="s">
        <v>84</v>
      </c>
      <c r="AW111" s="14" t="s">
        <v>35</v>
      </c>
      <c r="AX111" s="14" t="s">
        <v>82</v>
      </c>
      <c r="AY111" s="246" t="s">
        <v>157</v>
      </c>
    </row>
    <row r="112" s="2" customFormat="1" ht="24.15" customHeight="1">
      <c r="A112" s="40"/>
      <c r="B112" s="41"/>
      <c r="C112" s="207" t="s">
        <v>165</v>
      </c>
      <c r="D112" s="207" t="s">
        <v>160</v>
      </c>
      <c r="E112" s="208" t="s">
        <v>185</v>
      </c>
      <c r="F112" s="209" t="s">
        <v>186</v>
      </c>
      <c r="G112" s="210" t="s">
        <v>181</v>
      </c>
      <c r="H112" s="211">
        <v>5.7000000000000002</v>
      </c>
      <c r="I112" s="212"/>
      <c r="J112" s="213">
        <f>ROUND(I112*H112,2)</f>
        <v>0</v>
      </c>
      <c r="K112" s="209" t="s">
        <v>164</v>
      </c>
      <c r="L112" s="46"/>
      <c r="M112" s="214" t="s">
        <v>28</v>
      </c>
      <c r="N112" s="215" t="s">
        <v>45</v>
      </c>
      <c r="O112" s="86"/>
      <c r="P112" s="216">
        <f>O112*H112</f>
        <v>0</v>
      </c>
      <c r="Q112" s="216">
        <v>0.00013999999999999999</v>
      </c>
      <c r="R112" s="216">
        <f>Q112*H112</f>
        <v>0.00079799999999999999</v>
      </c>
      <c r="S112" s="216">
        <v>0</v>
      </c>
      <c r="T112" s="21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8" t="s">
        <v>165</v>
      </c>
      <c r="AT112" s="218" t="s">
        <v>160</v>
      </c>
      <c r="AU112" s="218" t="s">
        <v>84</v>
      </c>
      <c r="AY112" s="19" t="s">
        <v>157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9" t="s">
        <v>82</v>
      </c>
      <c r="BK112" s="219">
        <f>ROUND(I112*H112,2)</f>
        <v>0</v>
      </c>
      <c r="BL112" s="19" t="s">
        <v>165</v>
      </c>
      <c r="BM112" s="218" t="s">
        <v>187</v>
      </c>
    </row>
    <row r="113" s="2" customFormat="1">
      <c r="A113" s="40"/>
      <c r="B113" s="41"/>
      <c r="C113" s="42"/>
      <c r="D113" s="220" t="s">
        <v>167</v>
      </c>
      <c r="E113" s="42"/>
      <c r="F113" s="221" t="s">
        <v>188</v>
      </c>
      <c r="G113" s="42"/>
      <c r="H113" s="42"/>
      <c r="I113" s="222"/>
      <c r="J113" s="42"/>
      <c r="K113" s="42"/>
      <c r="L113" s="46"/>
      <c r="M113" s="223"/>
      <c r="N113" s="224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167</v>
      </c>
      <c r="AU113" s="19" t="s">
        <v>84</v>
      </c>
    </row>
    <row r="114" s="13" customFormat="1">
      <c r="A114" s="13"/>
      <c r="B114" s="225"/>
      <c r="C114" s="226"/>
      <c r="D114" s="227" t="s">
        <v>169</v>
      </c>
      <c r="E114" s="228" t="s">
        <v>28</v>
      </c>
      <c r="F114" s="229" t="s">
        <v>170</v>
      </c>
      <c r="G114" s="226"/>
      <c r="H114" s="228" t="s">
        <v>28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169</v>
      </c>
      <c r="AU114" s="235" t="s">
        <v>84</v>
      </c>
      <c r="AV114" s="13" t="s">
        <v>82</v>
      </c>
      <c r="AW114" s="13" t="s">
        <v>35</v>
      </c>
      <c r="AX114" s="13" t="s">
        <v>74</v>
      </c>
      <c r="AY114" s="235" t="s">
        <v>157</v>
      </c>
    </row>
    <row r="115" s="14" customFormat="1">
      <c r="A115" s="14"/>
      <c r="B115" s="236"/>
      <c r="C115" s="237"/>
      <c r="D115" s="227" t="s">
        <v>169</v>
      </c>
      <c r="E115" s="238" t="s">
        <v>28</v>
      </c>
      <c r="F115" s="239" t="s">
        <v>189</v>
      </c>
      <c r="G115" s="237"/>
      <c r="H115" s="240">
        <v>5.7000000000000002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169</v>
      </c>
      <c r="AU115" s="246" t="s">
        <v>84</v>
      </c>
      <c r="AV115" s="14" t="s">
        <v>84</v>
      </c>
      <c r="AW115" s="14" t="s">
        <v>35</v>
      </c>
      <c r="AX115" s="14" t="s">
        <v>82</v>
      </c>
      <c r="AY115" s="246" t="s">
        <v>157</v>
      </c>
    </row>
    <row r="116" s="2" customFormat="1" ht="37.8" customHeight="1">
      <c r="A116" s="40"/>
      <c r="B116" s="41"/>
      <c r="C116" s="207" t="s">
        <v>190</v>
      </c>
      <c r="D116" s="207" t="s">
        <v>160</v>
      </c>
      <c r="E116" s="208" t="s">
        <v>191</v>
      </c>
      <c r="F116" s="209" t="s">
        <v>192</v>
      </c>
      <c r="G116" s="210" t="s">
        <v>173</v>
      </c>
      <c r="H116" s="211">
        <v>1.95</v>
      </c>
      <c r="I116" s="212"/>
      <c r="J116" s="213">
        <f>ROUND(I116*H116,2)</f>
        <v>0</v>
      </c>
      <c r="K116" s="209" t="s">
        <v>164</v>
      </c>
      <c r="L116" s="46"/>
      <c r="M116" s="214" t="s">
        <v>28</v>
      </c>
      <c r="N116" s="215" t="s">
        <v>45</v>
      </c>
      <c r="O116" s="86"/>
      <c r="P116" s="216">
        <f>O116*H116</f>
        <v>0</v>
      </c>
      <c r="Q116" s="216">
        <v>0.073249999999999996</v>
      </c>
      <c r="R116" s="216">
        <f>Q116*H116</f>
        <v>0.14283749999999998</v>
      </c>
      <c r="S116" s="216">
        <v>0</v>
      </c>
      <c r="T116" s="217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8" t="s">
        <v>165</v>
      </c>
      <c r="AT116" s="218" t="s">
        <v>160</v>
      </c>
      <c r="AU116" s="218" t="s">
        <v>84</v>
      </c>
      <c r="AY116" s="19" t="s">
        <v>157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9" t="s">
        <v>82</v>
      </c>
      <c r="BK116" s="219">
        <f>ROUND(I116*H116,2)</f>
        <v>0</v>
      </c>
      <c r="BL116" s="19" t="s">
        <v>165</v>
      </c>
      <c r="BM116" s="218" t="s">
        <v>193</v>
      </c>
    </row>
    <row r="117" s="2" customFormat="1">
      <c r="A117" s="40"/>
      <c r="B117" s="41"/>
      <c r="C117" s="42"/>
      <c r="D117" s="220" t="s">
        <v>167</v>
      </c>
      <c r="E117" s="42"/>
      <c r="F117" s="221" t="s">
        <v>194</v>
      </c>
      <c r="G117" s="42"/>
      <c r="H117" s="42"/>
      <c r="I117" s="222"/>
      <c r="J117" s="42"/>
      <c r="K117" s="42"/>
      <c r="L117" s="46"/>
      <c r="M117" s="223"/>
      <c r="N117" s="224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167</v>
      </c>
      <c r="AU117" s="19" t="s">
        <v>84</v>
      </c>
    </row>
    <row r="118" s="13" customFormat="1">
      <c r="A118" s="13"/>
      <c r="B118" s="225"/>
      <c r="C118" s="226"/>
      <c r="D118" s="227" t="s">
        <v>169</v>
      </c>
      <c r="E118" s="228" t="s">
        <v>28</v>
      </c>
      <c r="F118" s="229" t="s">
        <v>170</v>
      </c>
      <c r="G118" s="226"/>
      <c r="H118" s="228" t="s">
        <v>28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169</v>
      </c>
      <c r="AU118" s="235" t="s">
        <v>84</v>
      </c>
      <c r="AV118" s="13" t="s">
        <v>82</v>
      </c>
      <c r="AW118" s="13" t="s">
        <v>35</v>
      </c>
      <c r="AX118" s="13" t="s">
        <v>74</v>
      </c>
      <c r="AY118" s="235" t="s">
        <v>157</v>
      </c>
    </row>
    <row r="119" s="14" customFormat="1">
      <c r="A119" s="14"/>
      <c r="B119" s="236"/>
      <c r="C119" s="237"/>
      <c r="D119" s="227" t="s">
        <v>169</v>
      </c>
      <c r="E119" s="238" t="s">
        <v>28</v>
      </c>
      <c r="F119" s="239" t="s">
        <v>195</v>
      </c>
      <c r="G119" s="237"/>
      <c r="H119" s="240">
        <v>1.95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169</v>
      </c>
      <c r="AU119" s="246" t="s">
        <v>84</v>
      </c>
      <c r="AV119" s="14" t="s">
        <v>84</v>
      </c>
      <c r="AW119" s="14" t="s">
        <v>35</v>
      </c>
      <c r="AX119" s="14" t="s">
        <v>82</v>
      </c>
      <c r="AY119" s="246" t="s">
        <v>157</v>
      </c>
    </row>
    <row r="120" s="12" customFormat="1" ht="22.8" customHeight="1">
      <c r="A120" s="12"/>
      <c r="B120" s="191"/>
      <c r="C120" s="192"/>
      <c r="D120" s="193" t="s">
        <v>73</v>
      </c>
      <c r="E120" s="205" t="s">
        <v>196</v>
      </c>
      <c r="F120" s="205" t="s">
        <v>197</v>
      </c>
      <c r="G120" s="192"/>
      <c r="H120" s="192"/>
      <c r="I120" s="195"/>
      <c r="J120" s="206">
        <f>BK120</f>
        <v>0</v>
      </c>
      <c r="K120" s="192"/>
      <c r="L120" s="197"/>
      <c r="M120" s="198"/>
      <c r="N120" s="199"/>
      <c r="O120" s="199"/>
      <c r="P120" s="200">
        <f>SUM(P121:P166)</f>
        <v>0</v>
      </c>
      <c r="Q120" s="199"/>
      <c r="R120" s="200">
        <f>SUM(R121:R166)</f>
        <v>0.43308010999999996</v>
      </c>
      <c r="S120" s="199"/>
      <c r="T120" s="201">
        <f>SUM(T121:T166)</f>
        <v>0.00043200000000000004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2" t="s">
        <v>82</v>
      </c>
      <c r="AT120" s="203" t="s">
        <v>73</v>
      </c>
      <c r="AU120" s="203" t="s">
        <v>82</v>
      </c>
      <c r="AY120" s="202" t="s">
        <v>157</v>
      </c>
      <c r="BK120" s="204">
        <f>SUM(BK121:BK166)</f>
        <v>0</v>
      </c>
    </row>
    <row r="121" s="2" customFormat="1" ht="24.15" customHeight="1">
      <c r="A121" s="40"/>
      <c r="B121" s="41"/>
      <c r="C121" s="207" t="s">
        <v>196</v>
      </c>
      <c r="D121" s="207" t="s">
        <v>160</v>
      </c>
      <c r="E121" s="208" t="s">
        <v>198</v>
      </c>
      <c r="F121" s="209" t="s">
        <v>199</v>
      </c>
      <c r="G121" s="210" t="s">
        <v>173</v>
      </c>
      <c r="H121" s="211">
        <v>8.2739999999999991</v>
      </c>
      <c r="I121" s="212"/>
      <c r="J121" s="213">
        <f>ROUND(I121*H121,2)</f>
        <v>0</v>
      </c>
      <c r="K121" s="209" t="s">
        <v>164</v>
      </c>
      <c r="L121" s="46"/>
      <c r="M121" s="214" t="s">
        <v>28</v>
      </c>
      <c r="N121" s="215" t="s">
        <v>45</v>
      </c>
      <c r="O121" s="86"/>
      <c r="P121" s="216">
        <f>O121*H121</f>
        <v>0</v>
      </c>
      <c r="Q121" s="216">
        <v>0.00025999999999999998</v>
      </c>
      <c r="R121" s="216">
        <f>Q121*H121</f>
        <v>0.0021512399999999996</v>
      </c>
      <c r="S121" s="216">
        <v>0</v>
      </c>
      <c r="T121" s="217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8" t="s">
        <v>165</v>
      </c>
      <c r="AT121" s="218" t="s">
        <v>160</v>
      </c>
      <c r="AU121" s="218" t="s">
        <v>84</v>
      </c>
      <c r="AY121" s="19" t="s">
        <v>157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9" t="s">
        <v>82</v>
      </c>
      <c r="BK121" s="219">
        <f>ROUND(I121*H121,2)</f>
        <v>0</v>
      </c>
      <c r="BL121" s="19" t="s">
        <v>165</v>
      </c>
      <c r="BM121" s="218" t="s">
        <v>200</v>
      </c>
    </row>
    <row r="122" s="2" customFormat="1">
      <c r="A122" s="40"/>
      <c r="B122" s="41"/>
      <c r="C122" s="42"/>
      <c r="D122" s="220" t="s">
        <v>167</v>
      </c>
      <c r="E122" s="42"/>
      <c r="F122" s="221" t="s">
        <v>201</v>
      </c>
      <c r="G122" s="42"/>
      <c r="H122" s="42"/>
      <c r="I122" s="222"/>
      <c r="J122" s="42"/>
      <c r="K122" s="42"/>
      <c r="L122" s="46"/>
      <c r="M122" s="223"/>
      <c r="N122" s="224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167</v>
      </c>
      <c r="AU122" s="19" t="s">
        <v>84</v>
      </c>
    </row>
    <row r="123" s="14" customFormat="1">
      <c r="A123" s="14"/>
      <c r="B123" s="236"/>
      <c r="C123" s="237"/>
      <c r="D123" s="227" t="s">
        <v>169</v>
      </c>
      <c r="E123" s="238" t="s">
        <v>28</v>
      </c>
      <c r="F123" s="239" t="s">
        <v>202</v>
      </c>
      <c r="G123" s="237"/>
      <c r="H123" s="240">
        <v>8.2739999999999991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169</v>
      </c>
      <c r="AU123" s="246" t="s">
        <v>84</v>
      </c>
      <c r="AV123" s="14" t="s">
        <v>84</v>
      </c>
      <c r="AW123" s="14" t="s">
        <v>35</v>
      </c>
      <c r="AX123" s="14" t="s">
        <v>74</v>
      </c>
      <c r="AY123" s="246" t="s">
        <v>157</v>
      </c>
    </row>
    <row r="124" s="15" customFormat="1">
      <c r="A124" s="15"/>
      <c r="B124" s="247"/>
      <c r="C124" s="248"/>
      <c r="D124" s="227" t="s">
        <v>169</v>
      </c>
      <c r="E124" s="249" t="s">
        <v>99</v>
      </c>
      <c r="F124" s="250" t="s">
        <v>178</v>
      </c>
      <c r="G124" s="248"/>
      <c r="H124" s="251">
        <v>8.2739999999999991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7" t="s">
        <v>169</v>
      </c>
      <c r="AU124" s="257" t="s">
        <v>84</v>
      </c>
      <c r="AV124" s="15" t="s">
        <v>165</v>
      </c>
      <c r="AW124" s="15" t="s">
        <v>35</v>
      </c>
      <c r="AX124" s="15" t="s">
        <v>82</v>
      </c>
      <c r="AY124" s="257" t="s">
        <v>157</v>
      </c>
    </row>
    <row r="125" s="2" customFormat="1" ht="37.8" customHeight="1">
      <c r="A125" s="40"/>
      <c r="B125" s="41"/>
      <c r="C125" s="207" t="s">
        <v>203</v>
      </c>
      <c r="D125" s="207" t="s">
        <v>160</v>
      </c>
      <c r="E125" s="208" t="s">
        <v>204</v>
      </c>
      <c r="F125" s="209" t="s">
        <v>205</v>
      </c>
      <c r="G125" s="210" t="s">
        <v>173</v>
      </c>
      <c r="H125" s="211">
        <v>8.2739999999999991</v>
      </c>
      <c r="I125" s="212"/>
      <c r="J125" s="213">
        <f>ROUND(I125*H125,2)</f>
        <v>0</v>
      </c>
      <c r="K125" s="209" t="s">
        <v>164</v>
      </c>
      <c r="L125" s="46"/>
      <c r="M125" s="214" t="s">
        <v>28</v>
      </c>
      <c r="N125" s="215" t="s">
        <v>45</v>
      </c>
      <c r="O125" s="86"/>
      <c r="P125" s="216">
        <f>O125*H125</f>
        <v>0</v>
      </c>
      <c r="Q125" s="216">
        <v>0.0043800000000000002</v>
      </c>
      <c r="R125" s="216">
        <f>Q125*H125</f>
        <v>0.036240120000000001</v>
      </c>
      <c r="S125" s="216">
        <v>0</v>
      </c>
      <c r="T125" s="21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8" t="s">
        <v>165</v>
      </c>
      <c r="AT125" s="218" t="s">
        <v>160</v>
      </c>
      <c r="AU125" s="218" t="s">
        <v>84</v>
      </c>
      <c r="AY125" s="19" t="s">
        <v>157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9" t="s">
        <v>82</v>
      </c>
      <c r="BK125" s="219">
        <f>ROUND(I125*H125,2)</f>
        <v>0</v>
      </c>
      <c r="BL125" s="19" t="s">
        <v>165</v>
      </c>
      <c r="BM125" s="218" t="s">
        <v>206</v>
      </c>
    </row>
    <row r="126" s="2" customFormat="1">
      <c r="A126" s="40"/>
      <c r="B126" s="41"/>
      <c r="C126" s="42"/>
      <c r="D126" s="220" t="s">
        <v>167</v>
      </c>
      <c r="E126" s="42"/>
      <c r="F126" s="221" t="s">
        <v>207</v>
      </c>
      <c r="G126" s="42"/>
      <c r="H126" s="42"/>
      <c r="I126" s="22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167</v>
      </c>
      <c r="AU126" s="19" t="s">
        <v>84</v>
      </c>
    </row>
    <row r="127" s="14" customFormat="1">
      <c r="A127" s="14"/>
      <c r="B127" s="236"/>
      <c r="C127" s="237"/>
      <c r="D127" s="227" t="s">
        <v>169</v>
      </c>
      <c r="E127" s="238" t="s">
        <v>28</v>
      </c>
      <c r="F127" s="239" t="s">
        <v>99</v>
      </c>
      <c r="G127" s="237"/>
      <c r="H127" s="240">
        <v>8.2739999999999991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169</v>
      </c>
      <c r="AU127" s="246" t="s">
        <v>84</v>
      </c>
      <c r="AV127" s="14" t="s">
        <v>84</v>
      </c>
      <c r="AW127" s="14" t="s">
        <v>35</v>
      </c>
      <c r="AX127" s="14" t="s">
        <v>82</v>
      </c>
      <c r="AY127" s="246" t="s">
        <v>157</v>
      </c>
    </row>
    <row r="128" s="2" customFormat="1" ht="33" customHeight="1">
      <c r="A128" s="40"/>
      <c r="B128" s="41"/>
      <c r="C128" s="207" t="s">
        <v>208</v>
      </c>
      <c r="D128" s="207" t="s">
        <v>160</v>
      </c>
      <c r="E128" s="208" t="s">
        <v>209</v>
      </c>
      <c r="F128" s="209" t="s">
        <v>210</v>
      </c>
      <c r="G128" s="210" t="s">
        <v>173</v>
      </c>
      <c r="H128" s="211">
        <v>7.2000000000000002</v>
      </c>
      <c r="I128" s="212"/>
      <c r="J128" s="213">
        <f>ROUND(I128*H128,2)</f>
        <v>0</v>
      </c>
      <c r="K128" s="209" t="s">
        <v>164</v>
      </c>
      <c r="L128" s="46"/>
      <c r="M128" s="214" t="s">
        <v>28</v>
      </c>
      <c r="N128" s="215" t="s">
        <v>45</v>
      </c>
      <c r="O128" s="86"/>
      <c r="P128" s="216">
        <f>O128*H128</f>
        <v>0</v>
      </c>
      <c r="Q128" s="216">
        <v>9.0000000000000006E-05</v>
      </c>
      <c r="R128" s="216">
        <f>Q128*H128</f>
        <v>0.00064800000000000003</v>
      </c>
      <c r="S128" s="216">
        <v>6.0000000000000002E-05</v>
      </c>
      <c r="T128" s="217">
        <f>S128*H128</f>
        <v>0.00043200000000000004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8" t="s">
        <v>165</v>
      </c>
      <c r="AT128" s="218" t="s">
        <v>160</v>
      </c>
      <c r="AU128" s="218" t="s">
        <v>84</v>
      </c>
      <c r="AY128" s="19" t="s">
        <v>157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9" t="s">
        <v>82</v>
      </c>
      <c r="BK128" s="219">
        <f>ROUND(I128*H128,2)</f>
        <v>0</v>
      </c>
      <c r="BL128" s="19" t="s">
        <v>165</v>
      </c>
      <c r="BM128" s="218" t="s">
        <v>211</v>
      </c>
    </row>
    <row r="129" s="2" customFormat="1">
      <c r="A129" s="40"/>
      <c r="B129" s="41"/>
      <c r="C129" s="42"/>
      <c r="D129" s="220" t="s">
        <v>167</v>
      </c>
      <c r="E129" s="42"/>
      <c r="F129" s="221" t="s">
        <v>212</v>
      </c>
      <c r="G129" s="42"/>
      <c r="H129" s="42"/>
      <c r="I129" s="222"/>
      <c r="J129" s="42"/>
      <c r="K129" s="42"/>
      <c r="L129" s="46"/>
      <c r="M129" s="223"/>
      <c r="N129" s="224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167</v>
      </c>
      <c r="AU129" s="19" t="s">
        <v>84</v>
      </c>
    </row>
    <row r="130" s="13" customFormat="1">
      <c r="A130" s="13"/>
      <c r="B130" s="225"/>
      <c r="C130" s="226"/>
      <c r="D130" s="227" t="s">
        <v>169</v>
      </c>
      <c r="E130" s="228" t="s">
        <v>28</v>
      </c>
      <c r="F130" s="229" t="s">
        <v>170</v>
      </c>
      <c r="G130" s="226"/>
      <c r="H130" s="228" t="s">
        <v>28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169</v>
      </c>
      <c r="AU130" s="235" t="s">
        <v>84</v>
      </c>
      <c r="AV130" s="13" t="s">
        <v>82</v>
      </c>
      <c r="AW130" s="13" t="s">
        <v>35</v>
      </c>
      <c r="AX130" s="13" t="s">
        <v>74</v>
      </c>
      <c r="AY130" s="235" t="s">
        <v>157</v>
      </c>
    </row>
    <row r="131" s="14" customFormat="1">
      <c r="A131" s="14"/>
      <c r="B131" s="236"/>
      <c r="C131" s="237"/>
      <c r="D131" s="227" t="s">
        <v>169</v>
      </c>
      <c r="E131" s="238" t="s">
        <v>28</v>
      </c>
      <c r="F131" s="239" t="s">
        <v>213</v>
      </c>
      <c r="G131" s="237"/>
      <c r="H131" s="240">
        <v>7.2000000000000002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169</v>
      </c>
      <c r="AU131" s="246" t="s">
        <v>84</v>
      </c>
      <c r="AV131" s="14" t="s">
        <v>84</v>
      </c>
      <c r="AW131" s="14" t="s">
        <v>35</v>
      </c>
      <c r="AX131" s="14" t="s">
        <v>82</v>
      </c>
      <c r="AY131" s="246" t="s">
        <v>157</v>
      </c>
    </row>
    <row r="132" s="2" customFormat="1" ht="33" customHeight="1">
      <c r="A132" s="40"/>
      <c r="B132" s="41"/>
      <c r="C132" s="207" t="s">
        <v>214</v>
      </c>
      <c r="D132" s="207" t="s">
        <v>160</v>
      </c>
      <c r="E132" s="208" t="s">
        <v>215</v>
      </c>
      <c r="F132" s="209" t="s">
        <v>216</v>
      </c>
      <c r="G132" s="210" t="s">
        <v>217</v>
      </c>
      <c r="H132" s="211">
        <v>0.056000000000000001</v>
      </c>
      <c r="I132" s="212"/>
      <c r="J132" s="213">
        <f>ROUND(I132*H132,2)</f>
        <v>0</v>
      </c>
      <c r="K132" s="209" t="s">
        <v>164</v>
      </c>
      <c r="L132" s="46"/>
      <c r="M132" s="214" t="s">
        <v>28</v>
      </c>
      <c r="N132" s="215" t="s">
        <v>45</v>
      </c>
      <c r="O132" s="86"/>
      <c r="P132" s="216">
        <f>O132*H132</f>
        <v>0</v>
      </c>
      <c r="Q132" s="216">
        <v>2.3010199999999998</v>
      </c>
      <c r="R132" s="216">
        <f>Q132*H132</f>
        <v>0.12885711999999999</v>
      </c>
      <c r="S132" s="216">
        <v>0</v>
      </c>
      <c r="T132" s="217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8" t="s">
        <v>165</v>
      </c>
      <c r="AT132" s="218" t="s">
        <v>160</v>
      </c>
      <c r="AU132" s="218" t="s">
        <v>84</v>
      </c>
      <c r="AY132" s="19" t="s">
        <v>157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9" t="s">
        <v>82</v>
      </c>
      <c r="BK132" s="219">
        <f>ROUND(I132*H132,2)</f>
        <v>0</v>
      </c>
      <c r="BL132" s="19" t="s">
        <v>165</v>
      </c>
      <c r="BM132" s="218" t="s">
        <v>218</v>
      </c>
    </row>
    <row r="133" s="2" customFormat="1">
      <c r="A133" s="40"/>
      <c r="B133" s="41"/>
      <c r="C133" s="42"/>
      <c r="D133" s="220" t="s">
        <v>167</v>
      </c>
      <c r="E133" s="42"/>
      <c r="F133" s="221" t="s">
        <v>219</v>
      </c>
      <c r="G133" s="42"/>
      <c r="H133" s="42"/>
      <c r="I133" s="222"/>
      <c r="J133" s="42"/>
      <c r="K133" s="42"/>
      <c r="L133" s="46"/>
      <c r="M133" s="223"/>
      <c r="N133" s="224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167</v>
      </c>
      <c r="AU133" s="19" t="s">
        <v>84</v>
      </c>
    </row>
    <row r="134" s="14" customFormat="1">
      <c r="A134" s="14"/>
      <c r="B134" s="236"/>
      <c r="C134" s="237"/>
      <c r="D134" s="227" t="s">
        <v>169</v>
      </c>
      <c r="E134" s="238" t="s">
        <v>28</v>
      </c>
      <c r="F134" s="239" t="s">
        <v>220</v>
      </c>
      <c r="G134" s="237"/>
      <c r="H134" s="240">
        <v>0.056000000000000001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169</v>
      </c>
      <c r="AU134" s="246" t="s">
        <v>84</v>
      </c>
      <c r="AV134" s="14" t="s">
        <v>84</v>
      </c>
      <c r="AW134" s="14" t="s">
        <v>35</v>
      </c>
      <c r="AX134" s="14" t="s">
        <v>74</v>
      </c>
      <c r="AY134" s="246" t="s">
        <v>157</v>
      </c>
    </row>
    <row r="135" s="15" customFormat="1">
      <c r="A135" s="15"/>
      <c r="B135" s="247"/>
      <c r="C135" s="248"/>
      <c r="D135" s="227" t="s">
        <v>169</v>
      </c>
      <c r="E135" s="249" t="s">
        <v>119</v>
      </c>
      <c r="F135" s="250" t="s">
        <v>178</v>
      </c>
      <c r="G135" s="248"/>
      <c r="H135" s="251">
        <v>0.056000000000000001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7" t="s">
        <v>169</v>
      </c>
      <c r="AU135" s="257" t="s">
        <v>84</v>
      </c>
      <c r="AV135" s="15" t="s">
        <v>165</v>
      </c>
      <c r="AW135" s="15" t="s">
        <v>35</v>
      </c>
      <c r="AX135" s="15" t="s">
        <v>82</v>
      </c>
      <c r="AY135" s="257" t="s">
        <v>157</v>
      </c>
    </row>
    <row r="136" s="2" customFormat="1" ht="33" customHeight="1">
      <c r="A136" s="40"/>
      <c r="B136" s="41"/>
      <c r="C136" s="207" t="s">
        <v>221</v>
      </c>
      <c r="D136" s="207" t="s">
        <v>160</v>
      </c>
      <c r="E136" s="208" t="s">
        <v>222</v>
      </c>
      <c r="F136" s="209" t="s">
        <v>223</v>
      </c>
      <c r="G136" s="210" t="s">
        <v>217</v>
      </c>
      <c r="H136" s="211">
        <v>0.112</v>
      </c>
      <c r="I136" s="212"/>
      <c r="J136" s="213">
        <f>ROUND(I136*H136,2)</f>
        <v>0</v>
      </c>
      <c r="K136" s="209" t="s">
        <v>164</v>
      </c>
      <c r="L136" s="46"/>
      <c r="M136" s="214" t="s">
        <v>28</v>
      </c>
      <c r="N136" s="215" t="s">
        <v>45</v>
      </c>
      <c r="O136" s="86"/>
      <c r="P136" s="216">
        <f>O136*H136</f>
        <v>0</v>
      </c>
      <c r="Q136" s="216">
        <v>2.3010199999999998</v>
      </c>
      <c r="R136" s="216">
        <f>Q136*H136</f>
        <v>0.25771423999999998</v>
      </c>
      <c r="S136" s="216">
        <v>0</v>
      </c>
      <c r="T136" s="217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8" t="s">
        <v>165</v>
      </c>
      <c r="AT136" s="218" t="s">
        <v>160</v>
      </c>
      <c r="AU136" s="218" t="s">
        <v>84</v>
      </c>
      <c r="AY136" s="19" t="s">
        <v>157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9" t="s">
        <v>82</v>
      </c>
      <c r="BK136" s="219">
        <f>ROUND(I136*H136,2)</f>
        <v>0</v>
      </c>
      <c r="BL136" s="19" t="s">
        <v>165</v>
      </c>
      <c r="BM136" s="218" t="s">
        <v>224</v>
      </c>
    </row>
    <row r="137" s="2" customFormat="1">
      <c r="A137" s="40"/>
      <c r="B137" s="41"/>
      <c r="C137" s="42"/>
      <c r="D137" s="220" t="s">
        <v>167</v>
      </c>
      <c r="E137" s="42"/>
      <c r="F137" s="221" t="s">
        <v>225</v>
      </c>
      <c r="G137" s="42"/>
      <c r="H137" s="42"/>
      <c r="I137" s="222"/>
      <c r="J137" s="42"/>
      <c r="K137" s="42"/>
      <c r="L137" s="46"/>
      <c r="M137" s="223"/>
      <c r="N137" s="22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167</v>
      </c>
      <c r="AU137" s="19" t="s">
        <v>84</v>
      </c>
    </row>
    <row r="138" s="14" customFormat="1">
      <c r="A138" s="14"/>
      <c r="B138" s="236"/>
      <c r="C138" s="237"/>
      <c r="D138" s="227" t="s">
        <v>169</v>
      </c>
      <c r="E138" s="238" t="s">
        <v>28</v>
      </c>
      <c r="F138" s="239" t="s">
        <v>226</v>
      </c>
      <c r="G138" s="237"/>
      <c r="H138" s="240">
        <v>0.112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169</v>
      </c>
      <c r="AU138" s="246" t="s">
        <v>84</v>
      </c>
      <c r="AV138" s="14" t="s">
        <v>84</v>
      </c>
      <c r="AW138" s="14" t="s">
        <v>35</v>
      </c>
      <c r="AX138" s="14" t="s">
        <v>74</v>
      </c>
      <c r="AY138" s="246" t="s">
        <v>157</v>
      </c>
    </row>
    <row r="139" s="15" customFormat="1">
      <c r="A139" s="15"/>
      <c r="B139" s="247"/>
      <c r="C139" s="248"/>
      <c r="D139" s="227" t="s">
        <v>169</v>
      </c>
      <c r="E139" s="249" t="s">
        <v>117</v>
      </c>
      <c r="F139" s="250" t="s">
        <v>178</v>
      </c>
      <c r="G139" s="248"/>
      <c r="H139" s="251">
        <v>0.112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7" t="s">
        <v>169</v>
      </c>
      <c r="AU139" s="257" t="s">
        <v>84</v>
      </c>
      <c r="AV139" s="15" t="s">
        <v>165</v>
      </c>
      <c r="AW139" s="15" t="s">
        <v>35</v>
      </c>
      <c r="AX139" s="15" t="s">
        <v>82</v>
      </c>
      <c r="AY139" s="257" t="s">
        <v>157</v>
      </c>
    </row>
    <row r="140" s="2" customFormat="1" ht="33" customHeight="1">
      <c r="A140" s="40"/>
      <c r="B140" s="41"/>
      <c r="C140" s="207" t="s">
        <v>227</v>
      </c>
      <c r="D140" s="207" t="s">
        <v>160</v>
      </c>
      <c r="E140" s="208" t="s">
        <v>228</v>
      </c>
      <c r="F140" s="209" t="s">
        <v>229</v>
      </c>
      <c r="G140" s="210" t="s">
        <v>217</v>
      </c>
      <c r="H140" s="211">
        <v>0.056000000000000001</v>
      </c>
      <c r="I140" s="212"/>
      <c r="J140" s="213">
        <f>ROUND(I140*H140,2)</f>
        <v>0</v>
      </c>
      <c r="K140" s="209" t="s">
        <v>164</v>
      </c>
      <c r="L140" s="46"/>
      <c r="M140" s="214" t="s">
        <v>28</v>
      </c>
      <c r="N140" s="215" t="s">
        <v>45</v>
      </c>
      <c r="O140" s="86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8" t="s">
        <v>165</v>
      </c>
      <c r="AT140" s="218" t="s">
        <v>160</v>
      </c>
      <c r="AU140" s="218" t="s">
        <v>84</v>
      </c>
      <c r="AY140" s="19" t="s">
        <v>157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9" t="s">
        <v>82</v>
      </c>
      <c r="BK140" s="219">
        <f>ROUND(I140*H140,2)</f>
        <v>0</v>
      </c>
      <c r="BL140" s="19" t="s">
        <v>165</v>
      </c>
      <c r="BM140" s="218" t="s">
        <v>230</v>
      </c>
    </row>
    <row r="141" s="2" customFormat="1">
      <c r="A141" s="40"/>
      <c r="B141" s="41"/>
      <c r="C141" s="42"/>
      <c r="D141" s="220" t="s">
        <v>167</v>
      </c>
      <c r="E141" s="42"/>
      <c r="F141" s="221" t="s">
        <v>231</v>
      </c>
      <c r="G141" s="42"/>
      <c r="H141" s="42"/>
      <c r="I141" s="222"/>
      <c r="J141" s="42"/>
      <c r="K141" s="42"/>
      <c r="L141" s="46"/>
      <c r="M141" s="223"/>
      <c r="N141" s="224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167</v>
      </c>
      <c r="AU141" s="19" t="s">
        <v>84</v>
      </c>
    </row>
    <row r="142" s="14" customFormat="1">
      <c r="A142" s="14"/>
      <c r="B142" s="236"/>
      <c r="C142" s="237"/>
      <c r="D142" s="227" t="s">
        <v>169</v>
      </c>
      <c r="E142" s="238" t="s">
        <v>28</v>
      </c>
      <c r="F142" s="239" t="s">
        <v>119</v>
      </c>
      <c r="G142" s="237"/>
      <c r="H142" s="240">
        <v>0.056000000000000001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169</v>
      </c>
      <c r="AU142" s="246" t="s">
        <v>84</v>
      </c>
      <c r="AV142" s="14" t="s">
        <v>84</v>
      </c>
      <c r="AW142" s="14" t="s">
        <v>35</v>
      </c>
      <c r="AX142" s="14" t="s">
        <v>82</v>
      </c>
      <c r="AY142" s="246" t="s">
        <v>157</v>
      </c>
    </row>
    <row r="143" s="2" customFormat="1" ht="37.8" customHeight="1">
      <c r="A143" s="40"/>
      <c r="B143" s="41"/>
      <c r="C143" s="207" t="s">
        <v>8</v>
      </c>
      <c r="D143" s="207" t="s">
        <v>160</v>
      </c>
      <c r="E143" s="208" t="s">
        <v>232</v>
      </c>
      <c r="F143" s="209" t="s">
        <v>233</v>
      </c>
      <c r="G143" s="210" t="s">
        <v>217</v>
      </c>
      <c r="H143" s="211">
        <v>0.112</v>
      </c>
      <c r="I143" s="212"/>
      <c r="J143" s="213">
        <f>ROUND(I143*H143,2)</f>
        <v>0</v>
      </c>
      <c r="K143" s="209" t="s">
        <v>164</v>
      </c>
      <c r="L143" s="46"/>
      <c r="M143" s="214" t="s">
        <v>28</v>
      </c>
      <c r="N143" s="215" t="s">
        <v>45</v>
      </c>
      <c r="O143" s="86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8" t="s">
        <v>165</v>
      </c>
      <c r="AT143" s="218" t="s">
        <v>160</v>
      </c>
      <c r="AU143" s="218" t="s">
        <v>84</v>
      </c>
      <c r="AY143" s="19" t="s">
        <v>157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9" t="s">
        <v>82</v>
      </c>
      <c r="BK143" s="219">
        <f>ROUND(I143*H143,2)</f>
        <v>0</v>
      </c>
      <c r="BL143" s="19" t="s">
        <v>165</v>
      </c>
      <c r="BM143" s="218" t="s">
        <v>234</v>
      </c>
    </row>
    <row r="144" s="2" customFormat="1">
      <c r="A144" s="40"/>
      <c r="B144" s="41"/>
      <c r="C144" s="42"/>
      <c r="D144" s="220" t="s">
        <v>167</v>
      </c>
      <c r="E144" s="42"/>
      <c r="F144" s="221" t="s">
        <v>235</v>
      </c>
      <c r="G144" s="42"/>
      <c r="H144" s="42"/>
      <c r="I144" s="222"/>
      <c r="J144" s="42"/>
      <c r="K144" s="42"/>
      <c r="L144" s="46"/>
      <c r="M144" s="223"/>
      <c r="N144" s="224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167</v>
      </c>
      <c r="AU144" s="19" t="s">
        <v>84</v>
      </c>
    </row>
    <row r="145" s="14" customFormat="1">
      <c r="A145" s="14"/>
      <c r="B145" s="236"/>
      <c r="C145" s="237"/>
      <c r="D145" s="227" t="s">
        <v>169</v>
      </c>
      <c r="E145" s="238" t="s">
        <v>28</v>
      </c>
      <c r="F145" s="239" t="s">
        <v>117</v>
      </c>
      <c r="G145" s="237"/>
      <c r="H145" s="240">
        <v>0.112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169</v>
      </c>
      <c r="AU145" s="246" t="s">
        <v>84</v>
      </c>
      <c r="AV145" s="14" t="s">
        <v>84</v>
      </c>
      <c r="AW145" s="14" t="s">
        <v>35</v>
      </c>
      <c r="AX145" s="14" t="s">
        <v>82</v>
      </c>
      <c r="AY145" s="246" t="s">
        <v>157</v>
      </c>
    </row>
    <row r="146" s="2" customFormat="1" ht="44.25" customHeight="1">
      <c r="A146" s="40"/>
      <c r="B146" s="41"/>
      <c r="C146" s="207" t="s">
        <v>236</v>
      </c>
      <c r="D146" s="207" t="s">
        <v>160</v>
      </c>
      <c r="E146" s="208" t="s">
        <v>237</v>
      </c>
      <c r="F146" s="209" t="s">
        <v>238</v>
      </c>
      <c r="G146" s="210" t="s">
        <v>217</v>
      </c>
      <c r="H146" s="211">
        <v>0.112</v>
      </c>
      <c r="I146" s="212"/>
      <c r="J146" s="213">
        <f>ROUND(I146*H146,2)</f>
        <v>0</v>
      </c>
      <c r="K146" s="209" t="s">
        <v>164</v>
      </c>
      <c r="L146" s="46"/>
      <c r="M146" s="214" t="s">
        <v>28</v>
      </c>
      <c r="N146" s="215" t="s">
        <v>45</v>
      </c>
      <c r="O146" s="86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8" t="s">
        <v>165</v>
      </c>
      <c r="AT146" s="218" t="s">
        <v>160</v>
      </c>
      <c r="AU146" s="218" t="s">
        <v>84</v>
      </c>
      <c r="AY146" s="19" t="s">
        <v>157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9" t="s">
        <v>82</v>
      </c>
      <c r="BK146" s="219">
        <f>ROUND(I146*H146,2)</f>
        <v>0</v>
      </c>
      <c r="BL146" s="19" t="s">
        <v>165</v>
      </c>
      <c r="BM146" s="218" t="s">
        <v>239</v>
      </c>
    </row>
    <row r="147" s="2" customFormat="1">
      <c r="A147" s="40"/>
      <c r="B147" s="41"/>
      <c r="C147" s="42"/>
      <c r="D147" s="220" t="s">
        <v>167</v>
      </c>
      <c r="E147" s="42"/>
      <c r="F147" s="221" t="s">
        <v>240</v>
      </c>
      <c r="G147" s="42"/>
      <c r="H147" s="42"/>
      <c r="I147" s="222"/>
      <c r="J147" s="42"/>
      <c r="K147" s="42"/>
      <c r="L147" s="46"/>
      <c r="M147" s="223"/>
      <c r="N147" s="224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167</v>
      </c>
      <c r="AU147" s="19" t="s">
        <v>84</v>
      </c>
    </row>
    <row r="148" s="14" customFormat="1">
      <c r="A148" s="14"/>
      <c r="B148" s="236"/>
      <c r="C148" s="237"/>
      <c r="D148" s="227" t="s">
        <v>169</v>
      </c>
      <c r="E148" s="238" t="s">
        <v>28</v>
      </c>
      <c r="F148" s="239" t="s">
        <v>117</v>
      </c>
      <c r="G148" s="237"/>
      <c r="H148" s="240">
        <v>0.112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6" t="s">
        <v>169</v>
      </c>
      <c r="AU148" s="246" t="s">
        <v>84</v>
      </c>
      <c r="AV148" s="14" t="s">
        <v>84</v>
      </c>
      <c r="AW148" s="14" t="s">
        <v>35</v>
      </c>
      <c r="AX148" s="14" t="s">
        <v>82</v>
      </c>
      <c r="AY148" s="246" t="s">
        <v>157</v>
      </c>
    </row>
    <row r="149" s="2" customFormat="1" ht="33" customHeight="1">
      <c r="A149" s="40"/>
      <c r="B149" s="41"/>
      <c r="C149" s="207" t="s">
        <v>241</v>
      </c>
      <c r="D149" s="207" t="s">
        <v>160</v>
      </c>
      <c r="E149" s="208" t="s">
        <v>242</v>
      </c>
      <c r="F149" s="209" t="s">
        <v>243</v>
      </c>
      <c r="G149" s="210" t="s">
        <v>217</v>
      </c>
      <c r="H149" s="211">
        <v>0.056000000000000001</v>
      </c>
      <c r="I149" s="212"/>
      <c r="J149" s="213">
        <f>ROUND(I149*H149,2)</f>
        <v>0</v>
      </c>
      <c r="K149" s="209" t="s">
        <v>164</v>
      </c>
      <c r="L149" s="46"/>
      <c r="M149" s="214" t="s">
        <v>28</v>
      </c>
      <c r="N149" s="215" t="s">
        <v>45</v>
      </c>
      <c r="O149" s="86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8" t="s">
        <v>165</v>
      </c>
      <c r="AT149" s="218" t="s">
        <v>160</v>
      </c>
      <c r="AU149" s="218" t="s">
        <v>84</v>
      </c>
      <c r="AY149" s="19" t="s">
        <v>157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82</v>
      </c>
      <c r="BK149" s="219">
        <f>ROUND(I149*H149,2)</f>
        <v>0</v>
      </c>
      <c r="BL149" s="19" t="s">
        <v>165</v>
      </c>
      <c r="BM149" s="218" t="s">
        <v>244</v>
      </c>
    </row>
    <row r="150" s="2" customFormat="1">
      <c r="A150" s="40"/>
      <c r="B150" s="41"/>
      <c r="C150" s="42"/>
      <c r="D150" s="220" t="s">
        <v>167</v>
      </c>
      <c r="E150" s="42"/>
      <c r="F150" s="221" t="s">
        <v>245</v>
      </c>
      <c r="G150" s="42"/>
      <c r="H150" s="42"/>
      <c r="I150" s="222"/>
      <c r="J150" s="42"/>
      <c r="K150" s="42"/>
      <c r="L150" s="46"/>
      <c r="M150" s="223"/>
      <c r="N150" s="224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167</v>
      </c>
      <c r="AU150" s="19" t="s">
        <v>84</v>
      </c>
    </row>
    <row r="151" s="14" customFormat="1">
      <c r="A151" s="14"/>
      <c r="B151" s="236"/>
      <c r="C151" s="237"/>
      <c r="D151" s="227" t="s">
        <v>169</v>
      </c>
      <c r="E151" s="238" t="s">
        <v>28</v>
      </c>
      <c r="F151" s="239" t="s">
        <v>119</v>
      </c>
      <c r="G151" s="237"/>
      <c r="H151" s="240">
        <v>0.056000000000000001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169</v>
      </c>
      <c r="AU151" s="246" t="s">
        <v>84</v>
      </c>
      <c r="AV151" s="14" t="s">
        <v>84</v>
      </c>
      <c r="AW151" s="14" t="s">
        <v>35</v>
      </c>
      <c r="AX151" s="14" t="s">
        <v>82</v>
      </c>
      <c r="AY151" s="246" t="s">
        <v>157</v>
      </c>
    </row>
    <row r="152" s="2" customFormat="1" ht="33" customHeight="1">
      <c r="A152" s="40"/>
      <c r="B152" s="41"/>
      <c r="C152" s="207" t="s">
        <v>246</v>
      </c>
      <c r="D152" s="207" t="s">
        <v>160</v>
      </c>
      <c r="E152" s="208" t="s">
        <v>247</v>
      </c>
      <c r="F152" s="209" t="s">
        <v>248</v>
      </c>
      <c r="G152" s="210" t="s">
        <v>217</v>
      </c>
      <c r="H152" s="211">
        <v>0.112</v>
      </c>
      <c r="I152" s="212"/>
      <c r="J152" s="213">
        <f>ROUND(I152*H152,2)</f>
        <v>0</v>
      </c>
      <c r="K152" s="209" t="s">
        <v>164</v>
      </c>
      <c r="L152" s="46"/>
      <c r="M152" s="214" t="s">
        <v>28</v>
      </c>
      <c r="N152" s="215" t="s">
        <v>45</v>
      </c>
      <c r="O152" s="86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8" t="s">
        <v>165</v>
      </c>
      <c r="AT152" s="218" t="s">
        <v>160</v>
      </c>
      <c r="AU152" s="218" t="s">
        <v>84</v>
      </c>
      <c r="AY152" s="19" t="s">
        <v>157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9" t="s">
        <v>82</v>
      </c>
      <c r="BK152" s="219">
        <f>ROUND(I152*H152,2)</f>
        <v>0</v>
      </c>
      <c r="BL152" s="19" t="s">
        <v>165</v>
      </c>
      <c r="BM152" s="218" t="s">
        <v>249</v>
      </c>
    </row>
    <row r="153" s="2" customFormat="1">
      <c r="A153" s="40"/>
      <c r="B153" s="41"/>
      <c r="C153" s="42"/>
      <c r="D153" s="220" t="s">
        <v>167</v>
      </c>
      <c r="E153" s="42"/>
      <c r="F153" s="221" t="s">
        <v>250</v>
      </c>
      <c r="G153" s="42"/>
      <c r="H153" s="42"/>
      <c r="I153" s="222"/>
      <c r="J153" s="42"/>
      <c r="K153" s="42"/>
      <c r="L153" s="46"/>
      <c r="M153" s="223"/>
      <c r="N153" s="224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167</v>
      </c>
      <c r="AU153" s="19" t="s">
        <v>84</v>
      </c>
    </row>
    <row r="154" s="14" customFormat="1">
      <c r="A154" s="14"/>
      <c r="B154" s="236"/>
      <c r="C154" s="237"/>
      <c r="D154" s="227" t="s">
        <v>169</v>
      </c>
      <c r="E154" s="238" t="s">
        <v>28</v>
      </c>
      <c r="F154" s="239" t="s">
        <v>117</v>
      </c>
      <c r="G154" s="237"/>
      <c r="H154" s="240">
        <v>0.112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169</v>
      </c>
      <c r="AU154" s="246" t="s">
        <v>84</v>
      </c>
      <c r="AV154" s="14" t="s">
        <v>84</v>
      </c>
      <c r="AW154" s="14" t="s">
        <v>35</v>
      </c>
      <c r="AX154" s="14" t="s">
        <v>82</v>
      </c>
      <c r="AY154" s="246" t="s">
        <v>157</v>
      </c>
    </row>
    <row r="155" s="2" customFormat="1" ht="21.75" customHeight="1">
      <c r="A155" s="40"/>
      <c r="B155" s="41"/>
      <c r="C155" s="207" t="s">
        <v>251</v>
      </c>
      <c r="D155" s="207" t="s">
        <v>160</v>
      </c>
      <c r="E155" s="208" t="s">
        <v>252</v>
      </c>
      <c r="F155" s="209" t="s">
        <v>253</v>
      </c>
      <c r="G155" s="210" t="s">
        <v>254</v>
      </c>
      <c r="H155" s="211">
        <v>0.0070000000000000001</v>
      </c>
      <c r="I155" s="212"/>
      <c r="J155" s="213">
        <f>ROUND(I155*H155,2)</f>
        <v>0</v>
      </c>
      <c r="K155" s="209" t="s">
        <v>164</v>
      </c>
      <c r="L155" s="46"/>
      <c r="M155" s="214" t="s">
        <v>28</v>
      </c>
      <c r="N155" s="215" t="s">
        <v>45</v>
      </c>
      <c r="O155" s="86"/>
      <c r="P155" s="216">
        <f>O155*H155</f>
        <v>0</v>
      </c>
      <c r="Q155" s="216">
        <v>1.06277</v>
      </c>
      <c r="R155" s="216">
        <f>Q155*H155</f>
        <v>0.0074393899999999997</v>
      </c>
      <c r="S155" s="216">
        <v>0</v>
      </c>
      <c r="T155" s="217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8" t="s">
        <v>165</v>
      </c>
      <c r="AT155" s="218" t="s">
        <v>160</v>
      </c>
      <c r="AU155" s="218" t="s">
        <v>84</v>
      </c>
      <c r="AY155" s="19" t="s">
        <v>157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9" t="s">
        <v>82</v>
      </c>
      <c r="BK155" s="219">
        <f>ROUND(I155*H155,2)</f>
        <v>0</v>
      </c>
      <c r="BL155" s="19" t="s">
        <v>165</v>
      </c>
      <c r="BM155" s="218" t="s">
        <v>255</v>
      </c>
    </row>
    <row r="156" s="2" customFormat="1">
      <c r="A156" s="40"/>
      <c r="B156" s="41"/>
      <c r="C156" s="42"/>
      <c r="D156" s="220" t="s">
        <v>167</v>
      </c>
      <c r="E156" s="42"/>
      <c r="F156" s="221" t="s">
        <v>256</v>
      </c>
      <c r="G156" s="42"/>
      <c r="H156" s="42"/>
      <c r="I156" s="222"/>
      <c r="J156" s="42"/>
      <c r="K156" s="42"/>
      <c r="L156" s="46"/>
      <c r="M156" s="223"/>
      <c r="N156" s="224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167</v>
      </c>
      <c r="AU156" s="19" t="s">
        <v>84</v>
      </c>
    </row>
    <row r="157" s="14" customFormat="1">
      <c r="A157" s="14"/>
      <c r="B157" s="236"/>
      <c r="C157" s="237"/>
      <c r="D157" s="227" t="s">
        <v>169</v>
      </c>
      <c r="E157" s="238" t="s">
        <v>28</v>
      </c>
      <c r="F157" s="239" t="s">
        <v>257</v>
      </c>
      <c r="G157" s="237"/>
      <c r="H157" s="240">
        <v>0.0070000000000000001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169</v>
      </c>
      <c r="AU157" s="246" t="s">
        <v>84</v>
      </c>
      <c r="AV157" s="14" t="s">
        <v>84</v>
      </c>
      <c r="AW157" s="14" t="s">
        <v>35</v>
      </c>
      <c r="AX157" s="14" t="s">
        <v>82</v>
      </c>
      <c r="AY157" s="246" t="s">
        <v>157</v>
      </c>
    </row>
    <row r="158" s="2" customFormat="1" ht="24.15" customHeight="1">
      <c r="A158" s="40"/>
      <c r="B158" s="41"/>
      <c r="C158" s="207" t="s">
        <v>258</v>
      </c>
      <c r="D158" s="207" t="s">
        <v>160</v>
      </c>
      <c r="E158" s="208" t="s">
        <v>259</v>
      </c>
      <c r="F158" s="209" t="s">
        <v>260</v>
      </c>
      <c r="G158" s="210" t="s">
        <v>163</v>
      </c>
      <c r="H158" s="211">
        <v>1</v>
      </c>
      <c r="I158" s="212"/>
      <c r="J158" s="213">
        <f>ROUND(I158*H158,2)</f>
        <v>0</v>
      </c>
      <c r="K158" s="209" t="s">
        <v>164</v>
      </c>
      <c r="L158" s="46"/>
      <c r="M158" s="214" t="s">
        <v>28</v>
      </c>
      <c r="N158" s="215" t="s">
        <v>45</v>
      </c>
      <c r="O158" s="86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8" t="s">
        <v>165</v>
      </c>
      <c r="AT158" s="218" t="s">
        <v>160</v>
      </c>
      <c r="AU158" s="218" t="s">
        <v>84</v>
      </c>
      <c r="AY158" s="19" t="s">
        <v>157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9" t="s">
        <v>82</v>
      </c>
      <c r="BK158" s="219">
        <f>ROUND(I158*H158,2)</f>
        <v>0</v>
      </c>
      <c r="BL158" s="19" t="s">
        <v>165</v>
      </c>
      <c r="BM158" s="218" t="s">
        <v>261</v>
      </c>
    </row>
    <row r="159" s="2" customFormat="1">
      <c r="A159" s="40"/>
      <c r="B159" s="41"/>
      <c r="C159" s="42"/>
      <c r="D159" s="220" t="s">
        <v>167</v>
      </c>
      <c r="E159" s="42"/>
      <c r="F159" s="221" t="s">
        <v>262</v>
      </c>
      <c r="G159" s="42"/>
      <c r="H159" s="42"/>
      <c r="I159" s="222"/>
      <c r="J159" s="42"/>
      <c r="K159" s="42"/>
      <c r="L159" s="46"/>
      <c r="M159" s="223"/>
      <c r="N159" s="224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167</v>
      </c>
      <c r="AU159" s="19" t="s">
        <v>84</v>
      </c>
    </row>
    <row r="160" s="13" customFormat="1">
      <c r="A160" s="13"/>
      <c r="B160" s="225"/>
      <c r="C160" s="226"/>
      <c r="D160" s="227" t="s">
        <v>169</v>
      </c>
      <c r="E160" s="228" t="s">
        <v>28</v>
      </c>
      <c r="F160" s="229" t="s">
        <v>263</v>
      </c>
      <c r="G160" s="226"/>
      <c r="H160" s="228" t="s">
        <v>28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169</v>
      </c>
      <c r="AU160" s="235" t="s">
        <v>84</v>
      </c>
      <c r="AV160" s="13" t="s">
        <v>82</v>
      </c>
      <c r="AW160" s="13" t="s">
        <v>35</v>
      </c>
      <c r="AX160" s="13" t="s">
        <v>74</v>
      </c>
      <c r="AY160" s="235" t="s">
        <v>157</v>
      </c>
    </row>
    <row r="161" s="13" customFormat="1">
      <c r="A161" s="13"/>
      <c r="B161" s="225"/>
      <c r="C161" s="226"/>
      <c r="D161" s="227" t="s">
        <v>169</v>
      </c>
      <c r="E161" s="228" t="s">
        <v>28</v>
      </c>
      <c r="F161" s="229" t="s">
        <v>264</v>
      </c>
      <c r="G161" s="226"/>
      <c r="H161" s="228" t="s">
        <v>28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169</v>
      </c>
      <c r="AU161" s="235" t="s">
        <v>84</v>
      </c>
      <c r="AV161" s="13" t="s">
        <v>82</v>
      </c>
      <c r="AW161" s="13" t="s">
        <v>35</v>
      </c>
      <c r="AX161" s="13" t="s">
        <v>74</v>
      </c>
      <c r="AY161" s="235" t="s">
        <v>157</v>
      </c>
    </row>
    <row r="162" s="14" customFormat="1">
      <c r="A162" s="14"/>
      <c r="B162" s="236"/>
      <c r="C162" s="237"/>
      <c r="D162" s="227" t="s">
        <v>169</v>
      </c>
      <c r="E162" s="238" t="s">
        <v>28</v>
      </c>
      <c r="F162" s="239" t="s">
        <v>82</v>
      </c>
      <c r="G162" s="237"/>
      <c r="H162" s="240">
        <v>1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169</v>
      </c>
      <c r="AU162" s="246" t="s">
        <v>84</v>
      </c>
      <c r="AV162" s="14" t="s">
        <v>84</v>
      </c>
      <c r="AW162" s="14" t="s">
        <v>35</v>
      </c>
      <c r="AX162" s="14" t="s">
        <v>82</v>
      </c>
      <c r="AY162" s="246" t="s">
        <v>157</v>
      </c>
    </row>
    <row r="163" s="2" customFormat="1" ht="21.75" customHeight="1">
      <c r="A163" s="40"/>
      <c r="B163" s="41"/>
      <c r="C163" s="258" t="s">
        <v>265</v>
      </c>
      <c r="D163" s="258" t="s">
        <v>266</v>
      </c>
      <c r="E163" s="259" t="s">
        <v>267</v>
      </c>
      <c r="F163" s="260" t="s">
        <v>268</v>
      </c>
      <c r="G163" s="261" t="s">
        <v>163</v>
      </c>
      <c r="H163" s="262">
        <v>1</v>
      </c>
      <c r="I163" s="263"/>
      <c r="J163" s="264">
        <f>ROUND(I163*H163,2)</f>
        <v>0</v>
      </c>
      <c r="K163" s="260" t="s">
        <v>164</v>
      </c>
      <c r="L163" s="265"/>
      <c r="M163" s="266" t="s">
        <v>28</v>
      </c>
      <c r="N163" s="267" t="s">
        <v>45</v>
      </c>
      <c r="O163" s="86"/>
      <c r="P163" s="216">
        <f>O163*H163</f>
        <v>0</v>
      </c>
      <c r="Q163" s="216">
        <v>3.0000000000000001E-05</v>
      </c>
      <c r="R163" s="216">
        <f>Q163*H163</f>
        <v>3.0000000000000001E-05</v>
      </c>
      <c r="S163" s="216">
        <v>0</v>
      </c>
      <c r="T163" s="217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8" t="s">
        <v>208</v>
      </c>
      <c r="AT163" s="218" t="s">
        <v>266</v>
      </c>
      <c r="AU163" s="218" t="s">
        <v>84</v>
      </c>
      <c r="AY163" s="19" t="s">
        <v>157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9" t="s">
        <v>82</v>
      </c>
      <c r="BK163" s="219">
        <f>ROUND(I163*H163,2)</f>
        <v>0</v>
      </c>
      <c r="BL163" s="19" t="s">
        <v>165</v>
      </c>
      <c r="BM163" s="218" t="s">
        <v>269</v>
      </c>
    </row>
    <row r="164" s="13" customFormat="1">
      <c r="A164" s="13"/>
      <c r="B164" s="225"/>
      <c r="C164" s="226"/>
      <c r="D164" s="227" t="s">
        <v>169</v>
      </c>
      <c r="E164" s="228" t="s">
        <v>28</v>
      </c>
      <c r="F164" s="229" t="s">
        <v>263</v>
      </c>
      <c r="G164" s="226"/>
      <c r="H164" s="228" t="s">
        <v>28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169</v>
      </c>
      <c r="AU164" s="235" t="s">
        <v>84</v>
      </c>
      <c r="AV164" s="13" t="s">
        <v>82</v>
      </c>
      <c r="AW164" s="13" t="s">
        <v>35</v>
      </c>
      <c r="AX164" s="13" t="s">
        <v>74</v>
      </c>
      <c r="AY164" s="235" t="s">
        <v>157</v>
      </c>
    </row>
    <row r="165" s="13" customFormat="1">
      <c r="A165" s="13"/>
      <c r="B165" s="225"/>
      <c r="C165" s="226"/>
      <c r="D165" s="227" t="s">
        <v>169</v>
      </c>
      <c r="E165" s="228" t="s">
        <v>28</v>
      </c>
      <c r="F165" s="229" t="s">
        <v>264</v>
      </c>
      <c r="G165" s="226"/>
      <c r="H165" s="228" t="s">
        <v>28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169</v>
      </c>
      <c r="AU165" s="235" t="s">
        <v>84</v>
      </c>
      <c r="AV165" s="13" t="s">
        <v>82</v>
      </c>
      <c r="AW165" s="13" t="s">
        <v>35</v>
      </c>
      <c r="AX165" s="13" t="s">
        <v>74</v>
      </c>
      <c r="AY165" s="235" t="s">
        <v>157</v>
      </c>
    </row>
    <row r="166" s="14" customFormat="1">
      <c r="A166" s="14"/>
      <c r="B166" s="236"/>
      <c r="C166" s="237"/>
      <c r="D166" s="227" t="s">
        <v>169</v>
      </c>
      <c r="E166" s="238" t="s">
        <v>28</v>
      </c>
      <c r="F166" s="239" t="s">
        <v>82</v>
      </c>
      <c r="G166" s="237"/>
      <c r="H166" s="240">
        <v>1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169</v>
      </c>
      <c r="AU166" s="246" t="s">
        <v>84</v>
      </c>
      <c r="AV166" s="14" t="s">
        <v>84</v>
      </c>
      <c r="AW166" s="14" t="s">
        <v>35</v>
      </c>
      <c r="AX166" s="14" t="s">
        <v>82</v>
      </c>
      <c r="AY166" s="246" t="s">
        <v>157</v>
      </c>
    </row>
    <row r="167" s="12" customFormat="1" ht="22.8" customHeight="1">
      <c r="A167" s="12"/>
      <c r="B167" s="191"/>
      <c r="C167" s="192"/>
      <c r="D167" s="193" t="s">
        <v>73</v>
      </c>
      <c r="E167" s="205" t="s">
        <v>270</v>
      </c>
      <c r="F167" s="205" t="s">
        <v>271</v>
      </c>
      <c r="G167" s="192"/>
      <c r="H167" s="192"/>
      <c r="I167" s="195"/>
      <c r="J167" s="206">
        <f>BK167</f>
        <v>0</v>
      </c>
      <c r="K167" s="192"/>
      <c r="L167" s="197"/>
      <c r="M167" s="198"/>
      <c r="N167" s="199"/>
      <c r="O167" s="199"/>
      <c r="P167" s="200">
        <f>SUM(P168:P220)</f>
        <v>0</v>
      </c>
      <c r="Q167" s="199"/>
      <c r="R167" s="200">
        <f>SUM(R168:R220)</f>
        <v>0.0001295</v>
      </c>
      <c r="S167" s="199"/>
      <c r="T167" s="201">
        <f>SUM(T168:T220)</f>
        <v>0.67704300000000006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2" t="s">
        <v>82</v>
      </c>
      <c r="AT167" s="203" t="s">
        <v>73</v>
      </c>
      <c r="AU167" s="203" t="s">
        <v>82</v>
      </c>
      <c r="AY167" s="202" t="s">
        <v>157</v>
      </c>
      <c r="BK167" s="204">
        <f>SUM(BK168:BK220)</f>
        <v>0</v>
      </c>
    </row>
    <row r="168" s="2" customFormat="1" ht="24.15" customHeight="1">
      <c r="A168" s="40"/>
      <c r="B168" s="41"/>
      <c r="C168" s="207" t="s">
        <v>272</v>
      </c>
      <c r="D168" s="207" t="s">
        <v>160</v>
      </c>
      <c r="E168" s="208" t="s">
        <v>273</v>
      </c>
      <c r="F168" s="209" t="s">
        <v>274</v>
      </c>
      <c r="G168" s="210" t="s">
        <v>217</v>
      </c>
      <c r="H168" s="211">
        <v>0.189</v>
      </c>
      <c r="I168" s="212"/>
      <c r="J168" s="213">
        <f>ROUND(I168*H168,2)</f>
        <v>0</v>
      </c>
      <c r="K168" s="209" t="s">
        <v>164</v>
      </c>
      <c r="L168" s="46"/>
      <c r="M168" s="214" t="s">
        <v>28</v>
      </c>
      <c r="N168" s="215" t="s">
        <v>45</v>
      </c>
      <c r="O168" s="86"/>
      <c r="P168" s="216">
        <f>O168*H168</f>
        <v>0</v>
      </c>
      <c r="Q168" s="216">
        <v>0</v>
      </c>
      <c r="R168" s="216">
        <f>Q168*H168</f>
        <v>0</v>
      </c>
      <c r="S168" s="216">
        <v>2.2000000000000002</v>
      </c>
      <c r="T168" s="217">
        <f>S168*H168</f>
        <v>0.41580000000000006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8" t="s">
        <v>165</v>
      </c>
      <c r="AT168" s="218" t="s">
        <v>160</v>
      </c>
      <c r="AU168" s="218" t="s">
        <v>84</v>
      </c>
      <c r="AY168" s="19" t="s">
        <v>157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9" t="s">
        <v>82</v>
      </c>
      <c r="BK168" s="219">
        <f>ROUND(I168*H168,2)</f>
        <v>0</v>
      </c>
      <c r="BL168" s="19" t="s">
        <v>165</v>
      </c>
      <c r="BM168" s="218" t="s">
        <v>275</v>
      </c>
    </row>
    <row r="169" s="2" customFormat="1">
      <c r="A169" s="40"/>
      <c r="B169" s="41"/>
      <c r="C169" s="42"/>
      <c r="D169" s="220" t="s">
        <v>167</v>
      </c>
      <c r="E169" s="42"/>
      <c r="F169" s="221" t="s">
        <v>276</v>
      </c>
      <c r="G169" s="42"/>
      <c r="H169" s="42"/>
      <c r="I169" s="222"/>
      <c r="J169" s="42"/>
      <c r="K169" s="42"/>
      <c r="L169" s="46"/>
      <c r="M169" s="223"/>
      <c r="N169" s="224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167</v>
      </c>
      <c r="AU169" s="19" t="s">
        <v>84</v>
      </c>
    </row>
    <row r="170" s="13" customFormat="1">
      <c r="A170" s="13"/>
      <c r="B170" s="225"/>
      <c r="C170" s="226"/>
      <c r="D170" s="227" t="s">
        <v>169</v>
      </c>
      <c r="E170" s="228" t="s">
        <v>28</v>
      </c>
      <c r="F170" s="229" t="s">
        <v>277</v>
      </c>
      <c r="G170" s="226"/>
      <c r="H170" s="228" t="s">
        <v>28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169</v>
      </c>
      <c r="AU170" s="235" t="s">
        <v>84</v>
      </c>
      <c r="AV170" s="13" t="s">
        <v>82</v>
      </c>
      <c r="AW170" s="13" t="s">
        <v>35</v>
      </c>
      <c r="AX170" s="13" t="s">
        <v>74</v>
      </c>
      <c r="AY170" s="235" t="s">
        <v>157</v>
      </c>
    </row>
    <row r="171" s="14" customFormat="1">
      <c r="A171" s="14"/>
      <c r="B171" s="236"/>
      <c r="C171" s="237"/>
      <c r="D171" s="227" t="s">
        <v>169</v>
      </c>
      <c r="E171" s="238" t="s">
        <v>28</v>
      </c>
      <c r="F171" s="239" t="s">
        <v>278</v>
      </c>
      <c r="G171" s="237"/>
      <c r="H171" s="240">
        <v>0.021000000000000001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169</v>
      </c>
      <c r="AU171" s="246" t="s">
        <v>84</v>
      </c>
      <c r="AV171" s="14" t="s">
        <v>84</v>
      </c>
      <c r="AW171" s="14" t="s">
        <v>35</v>
      </c>
      <c r="AX171" s="14" t="s">
        <v>74</v>
      </c>
      <c r="AY171" s="246" t="s">
        <v>157</v>
      </c>
    </row>
    <row r="172" s="14" customFormat="1">
      <c r="A172" s="14"/>
      <c r="B172" s="236"/>
      <c r="C172" s="237"/>
      <c r="D172" s="227" t="s">
        <v>169</v>
      </c>
      <c r="E172" s="238" t="s">
        <v>28</v>
      </c>
      <c r="F172" s="239" t="s">
        <v>279</v>
      </c>
      <c r="G172" s="237"/>
      <c r="H172" s="240">
        <v>0.16800000000000001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169</v>
      </c>
      <c r="AU172" s="246" t="s">
        <v>84</v>
      </c>
      <c r="AV172" s="14" t="s">
        <v>84</v>
      </c>
      <c r="AW172" s="14" t="s">
        <v>35</v>
      </c>
      <c r="AX172" s="14" t="s">
        <v>74</v>
      </c>
      <c r="AY172" s="246" t="s">
        <v>157</v>
      </c>
    </row>
    <row r="173" s="15" customFormat="1">
      <c r="A173" s="15"/>
      <c r="B173" s="247"/>
      <c r="C173" s="248"/>
      <c r="D173" s="227" t="s">
        <v>169</v>
      </c>
      <c r="E173" s="249" t="s">
        <v>28</v>
      </c>
      <c r="F173" s="250" t="s">
        <v>178</v>
      </c>
      <c r="G173" s="248"/>
      <c r="H173" s="251">
        <v>0.189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7" t="s">
        <v>169</v>
      </c>
      <c r="AU173" s="257" t="s">
        <v>84</v>
      </c>
      <c r="AV173" s="15" t="s">
        <v>165</v>
      </c>
      <c r="AW173" s="15" t="s">
        <v>35</v>
      </c>
      <c r="AX173" s="15" t="s">
        <v>82</v>
      </c>
      <c r="AY173" s="257" t="s">
        <v>157</v>
      </c>
    </row>
    <row r="174" s="2" customFormat="1" ht="33" customHeight="1">
      <c r="A174" s="40"/>
      <c r="B174" s="41"/>
      <c r="C174" s="207" t="s">
        <v>280</v>
      </c>
      <c r="D174" s="207" t="s">
        <v>160</v>
      </c>
      <c r="E174" s="208" t="s">
        <v>281</v>
      </c>
      <c r="F174" s="209" t="s">
        <v>282</v>
      </c>
      <c r="G174" s="210" t="s">
        <v>217</v>
      </c>
      <c r="H174" s="211">
        <v>0.112</v>
      </c>
      <c r="I174" s="212"/>
      <c r="J174" s="213">
        <f>ROUND(I174*H174,2)</f>
        <v>0</v>
      </c>
      <c r="K174" s="209" t="s">
        <v>164</v>
      </c>
      <c r="L174" s="46"/>
      <c r="M174" s="214" t="s">
        <v>28</v>
      </c>
      <c r="N174" s="215" t="s">
        <v>45</v>
      </c>
      <c r="O174" s="86"/>
      <c r="P174" s="216">
        <f>O174*H174</f>
        <v>0</v>
      </c>
      <c r="Q174" s="216">
        <v>0</v>
      </c>
      <c r="R174" s="216">
        <f>Q174*H174</f>
        <v>0</v>
      </c>
      <c r="S174" s="216">
        <v>0.043999999999999997</v>
      </c>
      <c r="T174" s="217">
        <f>S174*H174</f>
        <v>0.0049280000000000001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8" t="s">
        <v>165</v>
      </c>
      <c r="AT174" s="218" t="s">
        <v>160</v>
      </c>
      <c r="AU174" s="218" t="s">
        <v>84</v>
      </c>
      <c r="AY174" s="19" t="s">
        <v>157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9" t="s">
        <v>82</v>
      </c>
      <c r="BK174" s="219">
        <f>ROUND(I174*H174,2)</f>
        <v>0</v>
      </c>
      <c r="BL174" s="19" t="s">
        <v>165</v>
      </c>
      <c r="BM174" s="218" t="s">
        <v>283</v>
      </c>
    </row>
    <row r="175" s="2" customFormat="1">
      <c r="A175" s="40"/>
      <c r="B175" s="41"/>
      <c r="C175" s="42"/>
      <c r="D175" s="220" t="s">
        <v>167</v>
      </c>
      <c r="E175" s="42"/>
      <c r="F175" s="221" t="s">
        <v>284</v>
      </c>
      <c r="G175" s="42"/>
      <c r="H175" s="42"/>
      <c r="I175" s="222"/>
      <c r="J175" s="42"/>
      <c r="K175" s="42"/>
      <c r="L175" s="46"/>
      <c r="M175" s="223"/>
      <c r="N175" s="224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167</v>
      </c>
      <c r="AU175" s="19" t="s">
        <v>84</v>
      </c>
    </row>
    <row r="176" s="14" customFormat="1">
      <c r="A176" s="14"/>
      <c r="B176" s="236"/>
      <c r="C176" s="237"/>
      <c r="D176" s="227" t="s">
        <v>169</v>
      </c>
      <c r="E176" s="238" t="s">
        <v>28</v>
      </c>
      <c r="F176" s="239" t="s">
        <v>226</v>
      </c>
      <c r="G176" s="237"/>
      <c r="H176" s="240">
        <v>0.112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169</v>
      </c>
      <c r="AU176" s="246" t="s">
        <v>84</v>
      </c>
      <c r="AV176" s="14" t="s">
        <v>84</v>
      </c>
      <c r="AW176" s="14" t="s">
        <v>35</v>
      </c>
      <c r="AX176" s="14" t="s">
        <v>82</v>
      </c>
      <c r="AY176" s="246" t="s">
        <v>157</v>
      </c>
    </row>
    <row r="177" s="2" customFormat="1" ht="24.15" customHeight="1">
      <c r="A177" s="40"/>
      <c r="B177" s="41"/>
      <c r="C177" s="207" t="s">
        <v>7</v>
      </c>
      <c r="D177" s="207" t="s">
        <v>160</v>
      </c>
      <c r="E177" s="208" t="s">
        <v>285</v>
      </c>
      <c r="F177" s="209" t="s">
        <v>286</v>
      </c>
      <c r="G177" s="210" t="s">
        <v>181</v>
      </c>
      <c r="H177" s="211">
        <v>6.0999999999999996</v>
      </c>
      <c r="I177" s="212"/>
      <c r="J177" s="213">
        <f>ROUND(I177*H177,2)</f>
        <v>0</v>
      </c>
      <c r="K177" s="209" t="s">
        <v>28</v>
      </c>
      <c r="L177" s="46"/>
      <c r="M177" s="214" t="s">
        <v>28</v>
      </c>
      <c r="N177" s="215" t="s">
        <v>45</v>
      </c>
      <c r="O177" s="86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8" t="s">
        <v>251</v>
      </c>
      <c r="AT177" s="218" t="s">
        <v>160</v>
      </c>
      <c r="AU177" s="218" t="s">
        <v>84</v>
      </c>
      <c r="AY177" s="19" t="s">
        <v>157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9" t="s">
        <v>82</v>
      </c>
      <c r="BK177" s="219">
        <f>ROUND(I177*H177,2)</f>
        <v>0</v>
      </c>
      <c r="BL177" s="19" t="s">
        <v>251</v>
      </c>
      <c r="BM177" s="218" t="s">
        <v>287</v>
      </c>
    </row>
    <row r="178" s="13" customFormat="1">
      <c r="A178" s="13"/>
      <c r="B178" s="225"/>
      <c r="C178" s="226"/>
      <c r="D178" s="227" t="s">
        <v>169</v>
      </c>
      <c r="E178" s="228" t="s">
        <v>28</v>
      </c>
      <c r="F178" s="229" t="s">
        <v>277</v>
      </c>
      <c r="G178" s="226"/>
      <c r="H178" s="228" t="s">
        <v>28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169</v>
      </c>
      <c r="AU178" s="235" t="s">
        <v>84</v>
      </c>
      <c r="AV178" s="13" t="s">
        <v>82</v>
      </c>
      <c r="AW178" s="13" t="s">
        <v>35</v>
      </c>
      <c r="AX178" s="13" t="s">
        <v>74</v>
      </c>
      <c r="AY178" s="235" t="s">
        <v>157</v>
      </c>
    </row>
    <row r="179" s="14" customFormat="1">
      <c r="A179" s="14"/>
      <c r="B179" s="236"/>
      <c r="C179" s="237"/>
      <c r="D179" s="227" t="s">
        <v>169</v>
      </c>
      <c r="E179" s="238" t="s">
        <v>28</v>
      </c>
      <c r="F179" s="239" t="s">
        <v>288</v>
      </c>
      <c r="G179" s="237"/>
      <c r="H179" s="240">
        <v>6.0999999999999996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169</v>
      </c>
      <c r="AU179" s="246" t="s">
        <v>84</v>
      </c>
      <c r="AV179" s="14" t="s">
        <v>84</v>
      </c>
      <c r="AW179" s="14" t="s">
        <v>35</v>
      </c>
      <c r="AX179" s="14" t="s">
        <v>82</v>
      </c>
      <c r="AY179" s="246" t="s">
        <v>157</v>
      </c>
    </row>
    <row r="180" s="2" customFormat="1" ht="21.75" customHeight="1">
      <c r="A180" s="40"/>
      <c r="B180" s="41"/>
      <c r="C180" s="207" t="s">
        <v>289</v>
      </c>
      <c r="D180" s="207" t="s">
        <v>160</v>
      </c>
      <c r="E180" s="208" t="s">
        <v>290</v>
      </c>
      <c r="F180" s="209" t="s">
        <v>291</v>
      </c>
      <c r="G180" s="210" t="s">
        <v>173</v>
      </c>
      <c r="H180" s="211">
        <v>3.9449999999999998</v>
      </c>
      <c r="I180" s="212"/>
      <c r="J180" s="213">
        <f>ROUND(I180*H180,2)</f>
        <v>0</v>
      </c>
      <c r="K180" s="209" t="s">
        <v>164</v>
      </c>
      <c r="L180" s="46"/>
      <c r="M180" s="214" t="s">
        <v>28</v>
      </c>
      <c r="N180" s="215" t="s">
        <v>45</v>
      </c>
      <c r="O180" s="86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8" t="s">
        <v>165</v>
      </c>
      <c r="AT180" s="218" t="s">
        <v>160</v>
      </c>
      <c r="AU180" s="218" t="s">
        <v>84</v>
      </c>
      <c r="AY180" s="19" t="s">
        <v>157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9" t="s">
        <v>82</v>
      </c>
      <c r="BK180" s="219">
        <f>ROUND(I180*H180,2)</f>
        <v>0</v>
      </c>
      <c r="BL180" s="19" t="s">
        <v>165</v>
      </c>
      <c r="BM180" s="218" t="s">
        <v>292</v>
      </c>
    </row>
    <row r="181" s="2" customFormat="1">
      <c r="A181" s="40"/>
      <c r="B181" s="41"/>
      <c r="C181" s="42"/>
      <c r="D181" s="220" t="s">
        <v>167</v>
      </c>
      <c r="E181" s="42"/>
      <c r="F181" s="221" t="s">
        <v>293</v>
      </c>
      <c r="G181" s="42"/>
      <c r="H181" s="42"/>
      <c r="I181" s="222"/>
      <c r="J181" s="42"/>
      <c r="K181" s="42"/>
      <c r="L181" s="46"/>
      <c r="M181" s="223"/>
      <c r="N181" s="224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167</v>
      </c>
      <c r="AU181" s="19" t="s">
        <v>84</v>
      </c>
    </row>
    <row r="182" s="14" customFormat="1">
      <c r="A182" s="14"/>
      <c r="B182" s="236"/>
      <c r="C182" s="237"/>
      <c r="D182" s="227" t="s">
        <v>169</v>
      </c>
      <c r="E182" s="238" t="s">
        <v>28</v>
      </c>
      <c r="F182" s="239" t="s">
        <v>94</v>
      </c>
      <c r="G182" s="237"/>
      <c r="H182" s="240">
        <v>3.9449999999999998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169</v>
      </c>
      <c r="AU182" s="246" t="s">
        <v>84</v>
      </c>
      <c r="AV182" s="14" t="s">
        <v>84</v>
      </c>
      <c r="AW182" s="14" t="s">
        <v>35</v>
      </c>
      <c r="AX182" s="14" t="s">
        <v>82</v>
      </c>
      <c r="AY182" s="246" t="s">
        <v>157</v>
      </c>
    </row>
    <row r="183" s="2" customFormat="1" ht="44.25" customHeight="1">
      <c r="A183" s="40"/>
      <c r="B183" s="41"/>
      <c r="C183" s="207" t="s">
        <v>294</v>
      </c>
      <c r="D183" s="207" t="s">
        <v>160</v>
      </c>
      <c r="E183" s="208" t="s">
        <v>295</v>
      </c>
      <c r="F183" s="209" t="s">
        <v>296</v>
      </c>
      <c r="G183" s="210" t="s">
        <v>173</v>
      </c>
      <c r="H183" s="211">
        <v>1.1200000000000001</v>
      </c>
      <c r="I183" s="212"/>
      <c r="J183" s="213">
        <f>ROUND(I183*H183,2)</f>
        <v>0</v>
      </c>
      <c r="K183" s="209" t="s">
        <v>164</v>
      </c>
      <c r="L183" s="46"/>
      <c r="M183" s="214" t="s">
        <v>28</v>
      </c>
      <c r="N183" s="215" t="s">
        <v>45</v>
      </c>
      <c r="O183" s="86"/>
      <c r="P183" s="216">
        <f>O183*H183</f>
        <v>0</v>
      </c>
      <c r="Q183" s="216">
        <v>0</v>
      </c>
      <c r="R183" s="216">
        <f>Q183*H183</f>
        <v>0</v>
      </c>
      <c r="S183" s="216">
        <v>0.035000000000000003</v>
      </c>
      <c r="T183" s="217">
        <f>S183*H183</f>
        <v>0.039200000000000006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8" t="s">
        <v>165</v>
      </c>
      <c r="AT183" s="218" t="s">
        <v>160</v>
      </c>
      <c r="AU183" s="218" t="s">
        <v>84</v>
      </c>
      <c r="AY183" s="19" t="s">
        <v>157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9" t="s">
        <v>82</v>
      </c>
      <c r="BK183" s="219">
        <f>ROUND(I183*H183,2)</f>
        <v>0</v>
      </c>
      <c r="BL183" s="19" t="s">
        <v>165</v>
      </c>
      <c r="BM183" s="218" t="s">
        <v>297</v>
      </c>
    </row>
    <row r="184" s="2" customFormat="1">
      <c r="A184" s="40"/>
      <c r="B184" s="41"/>
      <c r="C184" s="42"/>
      <c r="D184" s="220" t="s">
        <v>167</v>
      </c>
      <c r="E184" s="42"/>
      <c r="F184" s="221" t="s">
        <v>298</v>
      </c>
      <c r="G184" s="42"/>
      <c r="H184" s="42"/>
      <c r="I184" s="222"/>
      <c r="J184" s="42"/>
      <c r="K184" s="42"/>
      <c r="L184" s="46"/>
      <c r="M184" s="223"/>
      <c r="N184" s="224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167</v>
      </c>
      <c r="AU184" s="19" t="s">
        <v>84</v>
      </c>
    </row>
    <row r="185" s="13" customFormat="1">
      <c r="A185" s="13"/>
      <c r="B185" s="225"/>
      <c r="C185" s="226"/>
      <c r="D185" s="227" t="s">
        <v>169</v>
      </c>
      <c r="E185" s="228" t="s">
        <v>28</v>
      </c>
      <c r="F185" s="229" t="s">
        <v>277</v>
      </c>
      <c r="G185" s="226"/>
      <c r="H185" s="228" t="s">
        <v>28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169</v>
      </c>
      <c r="AU185" s="235" t="s">
        <v>84</v>
      </c>
      <c r="AV185" s="13" t="s">
        <v>82</v>
      </c>
      <c r="AW185" s="13" t="s">
        <v>35</v>
      </c>
      <c r="AX185" s="13" t="s">
        <v>74</v>
      </c>
      <c r="AY185" s="235" t="s">
        <v>157</v>
      </c>
    </row>
    <row r="186" s="14" customFormat="1">
      <c r="A186" s="14"/>
      <c r="B186" s="236"/>
      <c r="C186" s="237"/>
      <c r="D186" s="227" t="s">
        <v>169</v>
      </c>
      <c r="E186" s="238" t="s">
        <v>28</v>
      </c>
      <c r="F186" s="239" t="s">
        <v>299</v>
      </c>
      <c r="G186" s="237"/>
      <c r="H186" s="240">
        <v>1.1200000000000001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169</v>
      </c>
      <c r="AU186" s="246" t="s">
        <v>84</v>
      </c>
      <c r="AV186" s="14" t="s">
        <v>84</v>
      </c>
      <c r="AW186" s="14" t="s">
        <v>35</v>
      </c>
      <c r="AX186" s="14" t="s">
        <v>74</v>
      </c>
      <c r="AY186" s="246" t="s">
        <v>157</v>
      </c>
    </row>
    <row r="187" s="15" customFormat="1">
      <c r="A187" s="15"/>
      <c r="B187" s="247"/>
      <c r="C187" s="248"/>
      <c r="D187" s="227" t="s">
        <v>169</v>
      </c>
      <c r="E187" s="249" t="s">
        <v>115</v>
      </c>
      <c r="F187" s="250" t="s">
        <v>178</v>
      </c>
      <c r="G187" s="248"/>
      <c r="H187" s="251">
        <v>1.1200000000000001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7" t="s">
        <v>169</v>
      </c>
      <c r="AU187" s="257" t="s">
        <v>84</v>
      </c>
      <c r="AV187" s="15" t="s">
        <v>165</v>
      </c>
      <c r="AW187" s="15" t="s">
        <v>35</v>
      </c>
      <c r="AX187" s="15" t="s">
        <v>82</v>
      </c>
      <c r="AY187" s="257" t="s">
        <v>157</v>
      </c>
    </row>
    <row r="188" s="2" customFormat="1" ht="44.25" customHeight="1">
      <c r="A188" s="40"/>
      <c r="B188" s="41"/>
      <c r="C188" s="207" t="s">
        <v>300</v>
      </c>
      <c r="D188" s="207" t="s">
        <v>160</v>
      </c>
      <c r="E188" s="208" t="s">
        <v>301</v>
      </c>
      <c r="F188" s="209" t="s">
        <v>302</v>
      </c>
      <c r="G188" s="210" t="s">
        <v>173</v>
      </c>
      <c r="H188" s="211">
        <v>3.9449999999999998</v>
      </c>
      <c r="I188" s="212"/>
      <c r="J188" s="213">
        <f>ROUND(I188*H188,2)</f>
        <v>0</v>
      </c>
      <c r="K188" s="209" t="s">
        <v>164</v>
      </c>
      <c r="L188" s="46"/>
      <c r="M188" s="214" t="s">
        <v>28</v>
      </c>
      <c r="N188" s="215" t="s">
        <v>45</v>
      </c>
      <c r="O188" s="86"/>
      <c r="P188" s="216">
        <f>O188*H188</f>
        <v>0</v>
      </c>
      <c r="Q188" s="216">
        <v>0</v>
      </c>
      <c r="R188" s="216">
        <f>Q188*H188</f>
        <v>0</v>
      </c>
      <c r="S188" s="216">
        <v>0.035000000000000003</v>
      </c>
      <c r="T188" s="217">
        <f>S188*H188</f>
        <v>0.138075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8" t="s">
        <v>165</v>
      </c>
      <c r="AT188" s="218" t="s">
        <v>160</v>
      </c>
      <c r="AU188" s="218" t="s">
        <v>84</v>
      </c>
      <c r="AY188" s="19" t="s">
        <v>157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9" t="s">
        <v>82</v>
      </c>
      <c r="BK188" s="219">
        <f>ROUND(I188*H188,2)</f>
        <v>0</v>
      </c>
      <c r="BL188" s="19" t="s">
        <v>165</v>
      </c>
      <c r="BM188" s="218" t="s">
        <v>303</v>
      </c>
    </row>
    <row r="189" s="2" customFormat="1">
      <c r="A189" s="40"/>
      <c r="B189" s="41"/>
      <c r="C189" s="42"/>
      <c r="D189" s="220" t="s">
        <v>167</v>
      </c>
      <c r="E189" s="42"/>
      <c r="F189" s="221" t="s">
        <v>304</v>
      </c>
      <c r="G189" s="42"/>
      <c r="H189" s="42"/>
      <c r="I189" s="222"/>
      <c r="J189" s="42"/>
      <c r="K189" s="42"/>
      <c r="L189" s="46"/>
      <c r="M189" s="223"/>
      <c r="N189" s="224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167</v>
      </c>
      <c r="AU189" s="19" t="s">
        <v>84</v>
      </c>
    </row>
    <row r="190" s="13" customFormat="1">
      <c r="A190" s="13"/>
      <c r="B190" s="225"/>
      <c r="C190" s="226"/>
      <c r="D190" s="227" t="s">
        <v>169</v>
      </c>
      <c r="E190" s="228" t="s">
        <v>28</v>
      </c>
      <c r="F190" s="229" t="s">
        <v>277</v>
      </c>
      <c r="G190" s="226"/>
      <c r="H190" s="228" t="s">
        <v>28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169</v>
      </c>
      <c r="AU190" s="235" t="s">
        <v>84</v>
      </c>
      <c r="AV190" s="13" t="s">
        <v>82</v>
      </c>
      <c r="AW190" s="13" t="s">
        <v>35</v>
      </c>
      <c r="AX190" s="13" t="s">
        <v>74</v>
      </c>
      <c r="AY190" s="235" t="s">
        <v>157</v>
      </c>
    </row>
    <row r="191" s="14" customFormat="1">
      <c r="A191" s="14"/>
      <c r="B191" s="236"/>
      <c r="C191" s="237"/>
      <c r="D191" s="227" t="s">
        <v>169</v>
      </c>
      <c r="E191" s="238" t="s">
        <v>28</v>
      </c>
      <c r="F191" s="239" t="s">
        <v>305</v>
      </c>
      <c r="G191" s="237"/>
      <c r="H191" s="240">
        <v>2.0950000000000002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169</v>
      </c>
      <c r="AU191" s="246" t="s">
        <v>84</v>
      </c>
      <c r="AV191" s="14" t="s">
        <v>84</v>
      </c>
      <c r="AW191" s="14" t="s">
        <v>35</v>
      </c>
      <c r="AX191" s="14" t="s">
        <v>74</v>
      </c>
      <c r="AY191" s="246" t="s">
        <v>157</v>
      </c>
    </row>
    <row r="192" s="14" customFormat="1">
      <c r="A192" s="14"/>
      <c r="B192" s="236"/>
      <c r="C192" s="237"/>
      <c r="D192" s="227" t="s">
        <v>169</v>
      </c>
      <c r="E192" s="238" t="s">
        <v>28</v>
      </c>
      <c r="F192" s="239" t="s">
        <v>306</v>
      </c>
      <c r="G192" s="237"/>
      <c r="H192" s="240">
        <v>1.8500000000000001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169</v>
      </c>
      <c r="AU192" s="246" t="s">
        <v>84</v>
      </c>
      <c r="AV192" s="14" t="s">
        <v>84</v>
      </c>
      <c r="AW192" s="14" t="s">
        <v>35</v>
      </c>
      <c r="AX192" s="14" t="s">
        <v>74</v>
      </c>
      <c r="AY192" s="246" t="s">
        <v>157</v>
      </c>
    </row>
    <row r="193" s="15" customFormat="1">
      <c r="A193" s="15"/>
      <c r="B193" s="247"/>
      <c r="C193" s="248"/>
      <c r="D193" s="227" t="s">
        <v>169</v>
      </c>
      <c r="E193" s="249" t="s">
        <v>94</v>
      </c>
      <c r="F193" s="250" t="s">
        <v>178</v>
      </c>
      <c r="G193" s="248"/>
      <c r="H193" s="251">
        <v>3.9449999999999998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7" t="s">
        <v>169</v>
      </c>
      <c r="AU193" s="257" t="s">
        <v>84</v>
      </c>
      <c r="AV193" s="15" t="s">
        <v>165</v>
      </c>
      <c r="AW193" s="15" t="s">
        <v>35</v>
      </c>
      <c r="AX193" s="15" t="s">
        <v>82</v>
      </c>
      <c r="AY193" s="257" t="s">
        <v>157</v>
      </c>
    </row>
    <row r="194" s="2" customFormat="1" ht="55.5" customHeight="1">
      <c r="A194" s="40"/>
      <c r="B194" s="41"/>
      <c r="C194" s="207" t="s">
        <v>307</v>
      </c>
      <c r="D194" s="207" t="s">
        <v>160</v>
      </c>
      <c r="E194" s="208" t="s">
        <v>308</v>
      </c>
      <c r="F194" s="209" t="s">
        <v>309</v>
      </c>
      <c r="G194" s="210" t="s">
        <v>163</v>
      </c>
      <c r="H194" s="211">
        <v>1</v>
      </c>
      <c r="I194" s="212"/>
      <c r="J194" s="213">
        <f>ROUND(I194*H194,2)</f>
        <v>0</v>
      </c>
      <c r="K194" s="209" t="s">
        <v>164</v>
      </c>
      <c r="L194" s="46"/>
      <c r="M194" s="214" t="s">
        <v>28</v>
      </c>
      <c r="N194" s="215" t="s">
        <v>45</v>
      </c>
      <c r="O194" s="86"/>
      <c r="P194" s="216">
        <f>O194*H194</f>
        <v>0</v>
      </c>
      <c r="Q194" s="216">
        <v>0</v>
      </c>
      <c r="R194" s="216">
        <f>Q194*H194</f>
        <v>0</v>
      </c>
      <c r="S194" s="216">
        <v>0.012</v>
      </c>
      <c r="T194" s="217">
        <f>S194*H194</f>
        <v>0.012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8" t="s">
        <v>165</v>
      </c>
      <c r="AT194" s="218" t="s">
        <v>160</v>
      </c>
      <c r="AU194" s="218" t="s">
        <v>84</v>
      </c>
      <c r="AY194" s="19" t="s">
        <v>157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9" t="s">
        <v>82</v>
      </c>
      <c r="BK194" s="219">
        <f>ROUND(I194*H194,2)</f>
        <v>0</v>
      </c>
      <c r="BL194" s="19" t="s">
        <v>165</v>
      </c>
      <c r="BM194" s="218" t="s">
        <v>310</v>
      </c>
    </row>
    <row r="195" s="2" customFormat="1">
      <c r="A195" s="40"/>
      <c r="B195" s="41"/>
      <c r="C195" s="42"/>
      <c r="D195" s="220" t="s">
        <v>167</v>
      </c>
      <c r="E195" s="42"/>
      <c r="F195" s="221" t="s">
        <v>311</v>
      </c>
      <c r="G195" s="42"/>
      <c r="H195" s="42"/>
      <c r="I195" s="222"/>
      <c r="J195" s="42"/>
      <c r="K195" s="42"/>
      <c r="L195" s="46"/>
      <c r="M195" s="223"/>
      <c r="N195" s="224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167</v>
      </c>
      <c r="AU195" s="19" t="s">
        <v>84</v>
      </c>
    </row>
    <row r="196" s="13" customFormat="1">
      <c r="A196" s="13"/>
      <c r="B196" s="225"/>
      <c r="C196" s="226"/>
      <c r="D196" s="227" t="s">
        <v>169</v>
      </c>
      <c r="E196" s="228" t="s">
        <v>28</v>
      </c>
      <c r="F196" s="229" t="s">
        <v>277</v>
      </c>
      <c r="G196" s="226"/>
      <c r="H196" s="228" t="s">
        <v>28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169</v>
      </c>
      <c r="AU196" s="235" t="s">
        <v>84</v>
      </c>
      <c r="AV196" s="13" t="s">
        <v>82</v>
      </c>
      <c r="AW196" s="13" t="s">
        <v>35</v>
      </c>
      <c r="AX196" s="13" t="s">
        <v>74</v>
      </c>
      <c r="AY196" s="235" t="s">
        <v>157</v>
      </c>
    </row>
    <row r="197" s="14" customFormat="1">
      <c r="A197" s="14"/>
      <c r="B197" s="236"/>
      <c r="C197" s="237"/>
      <c r="D197" s="227" t="s">
        <v>169</v>
      </c>
      <c r="E197" s="238" t="s">
        <v>28</v>
      </c>
      <c r="F197" s="239" t="s">
        <v>82</v>
      </c>
      <c r="G197" s="237"/>
      <c r="H197" s="240">
        <v>1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169</v>
      </c>
      <c r="AU197" s="246" t="s">
        <v>84</v>
      </c>
      <c r="AV197" s="14" t="s">
        <v>84</v>
      </c>
      <c r="AW197" s="14" t="s">
        <v>35</v>
      </c>
      <c r="AX197" s="14" t="s">
        <v>82</v>
      </c>
      <c r="AY197" s="246" t="s">
        <v>157</v>
      </c>
    </row>
    <row r="198" s="2" customFormat="1" ht="24.15" customHeight="1">
      <c r="A198" s="40"/>
      <c r="B198" s="41"/>
      <c r="C198" s="207" t="s">
        <v>312</v>
      </c>
      <c r="D198" s="207" t="s">
        <v>160</v>
      </c>
      <c r="E198" s="208" t="s">
        <v>313</v>
      </c>
      <c r="F198" s="209" t="s">
        <v>314</v>
      </c>
      <c r="G198" s="210" t="s">
        <v>181</v>
      </c>
      <c r="H198" s="211">
        <v>6.0999999999999996</v>
      </c>
      <c r="I198" s="212"/>
      <c r="J198" s="213">
        <f>ROUND(I198*H198,2)</f>
        <v>0</v>
      </c>
      <c r="K198" s="209" t="s">
        <v>164</v>
      </c>
      <c r="L198" s="46"/>
      <c r="M198" s="214" t="s">
        <v>28</v>
      </c>
      <c r="N198" s="215" t="s">
        <v>45</v>
      </c>
      <c r="O198" s="86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8" t="s">
        <v>165</v>
      </c>
      <c r="AT198" s="218" t="s">
        <v>160</v>
      </c>
      <c r="AU198" s="218" t="s">
        <v>84</v>
      </c>
      <c r="AY198" s="19" t="s">
        <v>157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9" t="s">
        <v>82</v>
      </c>
      <c r="BK198" s="219">
        <f>ROUND(I198*H198,2)</f>
        <v>0</v>
      </c>
      <c r="BL198" s="19" t="s">
        <v>165</v>
      </c>
      <c r="BM198" s="218" t="s">
        <v>315</v>
      </c>
    </row>
    <row r="199" s="2" customFormat="1">
      <c r="A199" s="40"/>
      <c r="B199" s="41"/>
      <c r="C199" s="42"/>
      <c r="D199" s="220" t="s">
        <v>167</v>
      </c>
      <c r="E199" s="42"/>
      <c r="F199" s="221" t="s">
        <v>316</v>
      </c>
      <c r="G199" s="42"/>
      <c r="H199" s="42"/>
      <c r="I199" s="222"/>
      <c r="J199" s="42"/>
      <c r="K199" s="42"/>
      <c r="L199" s="46"/>
      <c r="M199" s="223"/>
      <c r="N199" s="224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167</v>
      </c>
      <c r="AU199" s="19" t="s">
        <v>84</v>
      </c>
    </row>
    <row r="200" s="13" customFormat="1">
      <c r="A200" s="13"/>
      <c r="B200" s="225"/>
      <c r="C200" s="226"/>
      <c r="D200" s="227" t="s">
        <v>169</v>
      </c>
      <c r="E200" s="228" t="s">
        <v>28</v>
      </c>
      <c r="F200" s="229" t="s">
        <v>277</v>
      </c>
      <c r="G200" s="226"/>
      <c r="H200" s="228" t="s">
        <v>28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169</v>
      </c>
      <c r="AU200" s="235" t="s">
        <v>84</v>
      </c>
      <c r="AV200" s="13" t="s">
        <v>82</v>
      </c>
      <c r="AW200" s="13" t="s">
        <v>35</v>
      </c>
      <c r="AX200" s="13" t="s">
        <v>74</v>
      </c>
      <c r="AY200" s="235" t="s">
        <v>157</v>
      </c>
    </row>
    <row r="201" s="14" customFormat="1">
      <c r="A201" s="14"/>
      <c r="B201" s="236"/>
      <c r="C201" s="237"/>
      <c r="D201" s="227" t="s">
        <v>169</v>
      </c>
      <c r="E201" s="238" t="s">
        <v>28</v>
      </c>
      <c r="F201" s="239" t="s">
        <v>288</v>
      </c>
      <c r="G201" s="237"/>
      <c r="H201" s="240">
        <v>6.0999999999999996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169</v>
      </c>
      <c r="AU201" s="246" t="s">
        <v>84</v>
      </c>
      <c r="AV201" s="14" t="s">
        <v>84</v>
      </c>
      <c r="AW201" s="14" t="s">
        <v>35</v>
      </c>
      <c r="AX201" s="14" t="s">
        <v>82</v>
      </c>
      <c r="AY201" s="246" t="s">
        <v>157</v>
      </c>
    </row>
    <row r="202" s="2" customFormat="1" ht="24.15" customHeight="1">
      <c r="A202" s="40"/>
      <c r="B202" s="41"/>
      <c r="C202" s="207" t="s">
        <v>317</v>
      </c>
      <c r="D202" s="207" t="s">
        <v>160</v>
      </c>
      <c r="E202" s="208" t="s">
        <v>318</v>
      </c>
      <c r="F202" s="209" t="s">
        <v>319</v>
      </c>
      <c r="G202" s="210" t="s">
        <v>181</v>
      </c>
      <c r="H202" s="211">
        <v>10</v>
      </c>
      <c r="I202" s="212"/>
      <c r="J202" s="213">
        <f>ROUND(I202*H202,2)</f>
        <v>0</v>
      </c>
      <c r="K202" s="209" t="s">
        <v>164</v>
      </c>
      <c r="L202" s="46"/>
      <c r="M202" s="214" t="s">
        <v>28</v>
      </c>
      <c r="N202" s="215" t="s">
        <v>45</v>
      </c>
      <c r="O202" s="86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8" t="s">
        <v>165</v>
      </c>
      <c r="AT202" s="218" t="s">
        <v>160</v>
      </c>
      <c r="AU202" s="218" t="s">
        <v>84</v>
      </c>
      <c r="AY202" s="19" t="s">
        <v>157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9" t="s">
        <v>82</v>
      </c>
      <c r="BK202" s="219">
        <f>ROUND(I202*H202,2)</f>
        <v>0</v>
      </c>
      <c r="BL202" s="19" t="s">
        <v>165</v>
      </c>
      <c r="BM202" s="218" t="s">
        <v>320</v>
      </c>
    </row>
    <row r="203" s="2" customFormat="1">
      <c r="A203" s="40"/>
      <c r="B203" s="41"/>
      <c r="C203" s="42"/>
      <c r="D203" s="220" t="s">
        <v>167</v>
      </c>
      <c r="E203" s="42"/>
      <c r="F203" s="221" t="s">
        <v>321</v>
      </c>
      <c r="G203" s="42"/>
      <c r="H203" s="42"/>
      <c r="I203" s="222"/>
      <c r="J203" s="42"/>
      <c r="K203" s="42"/>
      <c r="L203" s="46"/>
      <c r="M203" s="223"/>
      <c r="N203" s="224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167</v>
      </c>
      <c r="AU203" s="19" t="s">
        <v>84</v>
      </c>
    </row>
    <row r="204" s="13" customFormat="1">
      <c r="A204" s="13"/>
      <c r="B204" s="225"/>
      <c r="C204" s="226"/>
      <c r="D204" s="227" t="s">
        <v>169</v>
      </c>
      <c r="E204" s="228" t="s">
        <v>28</v>
      </c>
      <c r="F204" s="229" t="s">
        <v>277</v>
      </c>
      <c r="G204" s="226"/>
      <c r="H204" s="228" t="s">
        <v>28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169</v>
      </c>
      <c r="AU204" s="235" t="s">
        <v>84</v>
      </c>
      <c r="AV204" s="13" t="s">
        <v>82</v>
      </c>
      <c r="AW204" s="13" t="s">
        <v>35</v>
      </c>
      <c r="AX204" s="13" t="s">
        <v>74</v>
      </c>
      <c r="AY204" s="235" t="s">
        <v>157</v>
      </c>
    </row>
    <row r="205" s="14" customFormat="1">
      <c r="A205" s="14"/>
      <c r="B205" s="236"/>
      <c r="C205" s="237"/>
      <c r="D205" s="227" t="s">
        <v>169</v>
      </c>
      <c r="E205" s="238" t="s">
        <v>28</v>
      </c>
      <c r="F205" s="239" t="s">
        <v>322</v>
      </c>
      <c r="G205" s="237"/>
      <c r="H205" s="240">
        <v>3.8999999999999999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169</v>
      </c>
      <c r="AU205" s="246" t="s">
        <v>84</v>
      </c>
      <c r="AV205" s="14" t="s">
        <v>84</v>
      </c>
      <c r="AW205" s="14" t="s">
        <v>35</v>
      </c>
      <c r="AX205" s="14" t="s">
        <v>74</v>
      </c>
      <c r="AY205" s="246" t="s">
        <v>157</v>
      </c>
    </row>
    <row r="206" s="14" customFormat="1">
      <c r="A206" s="14"/>
      <c r="B206" s="236"/>
      <c r="C206" s="237"/>
      <c r="D206" s="227" t="s">
        <v>169</v>
      </c>
      <c r="E206" s="238" t="s">
        <v>28</v>
      </c>
      <c r="F206" s="239" t="s">
        <v>288</v>
      </c>
      <c r="G206" s="237"/>
      <c r="H206" s="240">
        <v>6.0999999999999996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6" t="s">
        <v>169</v>
      </c>
      <c r="AU206" s="246" t="s">
        <v>84</v>
      </c>
      <c r="AV206" s="14" t="s">
        <v>84</v>
      </c>
      <c r="AW206" s="14" t="s">
        <v>35</v>
      </c>
      <c r="AX206" s="14" t="s">
        <v>74</v>
      </c>
      <c r="AY206" s="246" t="s">
        <v>157</v>
      </c>
    </row>
    <row r="207" s="15" customFormat="1">
      <c r="A207" s="15"/>
      <c r="B207" s="247"/>
      <c r="C207" s="248"/>
      <c r="D207" s="227" t="s">
        <v>169</v>
      </c>
      <c r="E207" s="249" t="s">
        <v>28</v>
      </c>
      <c r="F207" s="250" t="s">
        <v>178</v>
      </c>
      <c r="G207" s="248"/>
      <c r="H207" s="251">
        <v>10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57" t="s">
        <v>169</v>
      </c>
      <c r="AU207" s="257" t="s">
        <v>84</v>
      </c>
      <c r="AV207" s="15" t="s">
        <v>165</v>
      </c>
      <c r="AW207" s="15" t="s">
        <v>35</v>
      </c>
      <c r="AX207" s="15" t="s">
        <v>82</v>
      </c>
      <c r="AY207" s="257" t="s">
        <v>157</v>
      </c>
    </row>
    <row r="208" s="2" customFormat="1" ht="16.5" customHeight="1">
      <c r="A208" s="40"/>
      <c r="B208" s="41"/>
      <c r="C208" s="207" t="s">
        <v>323</v>
      </c>
      <c r="D208" s="207" t="s">
        <v>160</v>
      </c>
      <c r="E208" s="208" t="s">
        <v>324</v>
      </c>
      <c r="F208" s="209" t="s">
        <v>325</v>
      </c>
      <c r="G208" s="210" t="s">
        <v>181</v>
      </c>
      <c r="H208" s="211">
        <v>11</v>
      </c>
      <c r="I208" s="212"/>
      <c r="J208" s="213">
        <f>ROUND(I208*H208,2)</f>
        <v>0</v>
      </c>
      <c r="K208" s="209" t="s">
        <v>28</v>
      </c>
      <c r="L208" s="46"/>
      <c r="M208" s="214" t="s">
        <v>28</v>
      </c>
      <c r="N208" s="215" t="s">
        <v>45</v>
      </c>
      <c r="O208" s="86"/>
      <c r="P208" s="216">
        <f>O208*H208</f>
        <v>0</v>
      </c>
      <c r="Q208" s="216">
        <v>1.0000000000000001E-05</v>
      </c>
      <c r="R208" s="216">
        <f>Q208*H208</f>
        <v>0.00011</v>
      </c>
      <c r="S208" s="216">
        <v>0.002</v>
      </c>
      <c r="T208" s="217">
        <f>S208*H208</f>
        <v>0.021999999999999999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8" t="s">
        <v>165</v>
      </c>
      <c r="AT208" s="218" t="s">
        <v>160</v>
      </c>
      <c r="AU208" s="218" t="s">
        <v>84</v>
      </c>
      <c r="AY208" s="19" t="s">
        <v>157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9" t="s">
        <v>82</v>
      </c>
      <c r="BK208" s="219">
        <f>ROUND(I208*H208,2)</f>
        <v>0</v>
      </c>
      <c r="BL208" s="19" t="s">
        <v>165</v>
      </c>
      <c r="BM208" s="218" t="s">
        <v>326</v>
      </c>
    </row>
    <row r="209" s="13" customFormat="1">
      <c r="A209" s="13"/>
      <c r="B209" s="225"/>
      <c r="C209" s="226"/>
      <c r="D209" s="227" t="s">
        <v>169</v>
      </c>
      <c r="E209" s="228" t="s">
        <v>28</v>
      </c>
      <c r="F209" s="229" t="s">
        <v>277</v>
      </c>
      <c r="G209" s="226"/>
      <c r="H209" s="228" t="s">
        <v>28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169</v>
      </c>
      <c r="AU209" s="235" t="s">
        <v>84</v>
      </c>
      <c r="AV209" s="13" t="s">
        <v>82</v>
      </c>
      <c r="AW209" s="13" t="s">
        <v>35</v>
      </c>
      <c r="AX209" s="13" t="s">
        <v>74</v>
      </c>
      <c r="AY209" s="235" t="s">
        <v>157</v>
      </c>
    </row>
    <row r="210" s="14" customFormat="1">
      <c r="A210" s="14"/>
      <c r="B210" s="236"/>
      <c r="C210" s="237"/>
      <c r="D210" s="227" t="s">
        <v>169</v>
      </c>
      <c r="E210" s="238" t="s">
        <v>28</v>
      </c>
      <c r="F210" s="239" t="s">
        <v>327</v>
      </c>
      <c r="G210" s="237"/>
      <c r="H210" s="240">
        <v>11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6" t="s">
        <v>169</v>
      </c>
      <c r="AU210" s="246" t="s">
        <v>84</v>
      </c>
      <c r="AV210" s="14" t="s">
        <v>84</v>
      </c>
      <c r="AW210" s="14" t="s">
        <v>35</v>
      </c>
      <c r="AX210" s="14" t="s">
        <v>82</v>
      </c>
      <c r="AY210" s="246" t="s">
        <v>157</v>
      </c>
    </row>
    <row r="211" s="2" customFormat="1" ht="16.5" customHeight="1">
      <c r="A211" s="40"/>
      <c r="B211" s="41"/>
      <c r="C211" s="207" t="s">
        <v>328</v>
      </c>
      <c r="D211" s="207" t="s">
        <v>160</v>
      </c>
      <c r="E211" s="208" t="s">
        <v>329</v>
      </c>
      <c r="F211" s="209" t="s">
        <v>330</v>
      </c>
      <c r="G211" s="210" t="s">
        <v>181</v>
      </c>
      <c r="H211" s="211">
        <v>1.95</v>
      </c>
      <c r="I211" s="212"/>
      <c r="J211" s="213">
        <f>ROUND(I211*H211,2)</f>
        <v>0</v>
      </c>
      <c r="K211" s="209" t="s">
        <v>28</v>
      </c>
      <c r="L211" s="46"/>
      <c r="M211" s="214" t="s">
        <v>28</v>
      </c>
      <c r="N211" s="215" t="s">
        <v>45</v>
      </c>
      <c r="O211" s="86"/>
      <c r="P211" s="216">
        <f>O211*H211</f>
        <v>0</v>
      </c>
      <c r="Q211" s="216">
        <v>1.0000000000000001E-05</v>
      </c>
      <c r="R211" s="216">
        <f>Q211*H211</f>
        <v>1.95E-05</v>
      </c>
      <c r="S211" s="216">
        <v>0.002</v>
      </c>
      <c r="T211" s="217">
        <f>S211*H211</f>
        <v>0.0038999999999999998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8" t="s">
        <v>165</v>
      </c>
      <c r="AT211" s="218" t="s">
        <v>160</v>
      </c>
      <c r="AU211" s="218" t="s">
        <v>84</v>
      </c>
      <c r="AY211" s="19" t="s">
        <v>157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9" t="s">
        <v>82</v>
      </c>
      <c r="BK211" s="219">
        <f>ROUND(I211*H211,2)</f>
        <v>0</v>
      </c>
      <c r="BL211" s="19" t="s">
        <v>165</v>
      </c>
      <c r="BM211" s="218" t="s">
        <v>331</v>
      </c>
    </row>
    <row r="212" s="13" customFormat="1">
      <c r="A212" s="13"/>
      <c r="B212" s="225"/>
      <c r="C212" s="226"/>
      <c r="D212" s="227" t="s">
        <v>169</v>
      </c>
      <c r="E212" s="228" t="s">
        <v>28</v>
      </c>
      <c r="F212" s="229" t="s">
        <v>277</v>
      </c>
      <c r="G212" s="226"/>
      <c r="H212" s="228" t="s">
        <v>28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169</v>
      </c>
      <c r="AU212" s="235" t="s">
        <v>84</v>
      </c>
      <c r="AV212" s="13" t="s">
        <v>82</v>
      </c>
      <c r="AW212" s="13" t="s">
        <v>35</v>
      </c>
      <c r="AX212" s="13" t="s">
        <v>74</v>
      </c>
      <c r="AY212" s="235" t="s">
        <v>157</v>
      </c>
    </row>
    <row r="213" s="14" customFormat="1">
      <c r="A213" s="14"/>
      <c r="B213" s="236"/>
      <c r="C213" s="237"/>
      <c r="D213" s="227" t="s">
        <v>169</v>
      </c>
      <c r="E213" s="238" t="s">
        <v>28</v>
      </c>
      <c r="F213" s="239" t="s">
        <v>184</v>
      </c>
      <c r="G213" s="237"/>
      <c r="H213" s="240">
        <v>1.95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6" t="s">
        <v>169</v>
      </c>
      <c r="AU213" s="246" t="s">
        <v>84</v>
      </c>
      <c r="AV213" s="14" t="s">
        <v>84</v>
      </c>
      <c r="AW213" s="14" t="s">
        <v>35</v>
      </c>
      <c r="AX213" s="14" t="s">
        <v>82</v>
      </c>
      <c r="AY213" s="246" t="s">
        <v>157</v>
      </c>
    </row>
    <row r="214" s="2" customFormat="1" ht="37.8" customHeight="1">
      <c r="A214" s="40"/>
      <c r="B214" s="41"/>
      <c r="C214" s="207" t="s">
        <v>332</v>
      </c>
      <c r="D214" s="207" t="s">
        <v>160</v>
      </c>
      <c r="E214" s="208" t="s">
        <v>333</v>
      </c>
      <c r="F214" s="209" t="s">
        <v>334</v>
      </c>
      <c r="G214" s="210" t="s">
        <v>173</v>
      </c>
      <c r="H214" s="211">
        <v>0.60499999999999998</v>
      </c>
      <c r="I214" s="212"/>
      <c r="J214" s="213">
        <f>ROUND(I214*H214,2)</f>
        <v>0</v>
      </c>
      <c r="K214" s="209" t="s">
        <v>164</v>
      </c>
      <c r="L214" s="46"/>
      <c r="M214" s="214" t="s">
        <v>28</v>
      </c>
      <c r="N214" s="215" t="s">
        <v>45</v>
      </c>
      <c r="O214" s="86"/>
      <c r="P214" s="216">
        <f>O214*H214</f>
        <v>0</v>
      </c>
      <c r="Q214" s="216">
        <v>0</v>
      </c>
      <c r="R214" s="216">
        <f>Q214*H214</f>
        <v>0</v>
      </c>
      <c r="S214" s="216">
        <v>0.068000000000000005</v>
      </c>
      <c r="T214" s="217">
        <f>S214*H214</f>
        <v>0.041140000000000003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8" t="s">
        <v>165</v>
      </c>
      <c r="AT214" s="218" t="s">
        <v>160</v>
      </c>
      <c r="AU214" s="218" t="s">
        <v>84</v>
      </c>
      <c r="AY214" s="19" t="s">
        <v>157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9" t="s">
        <v>82</v>
      </c>
      <c r="BK214" s="219">
        <f>ROUND(I214*H214,2)</f>
        <v>0</v>
      </c>
      <c r="BL214" s="19" t="s">
        <v>165</v>
      </c>
      <c r="BM214" s="218" t="s">
        <v>335</v>
      </c>
    </row>
    <row r="215" s="2" customFormat="1">
      <c r="A215" s="40"/>
      <c r="B215" s="41"/>
      <c r="C215" s="42"/>
      <c r="D215" s="220" t="s">
        <v>167</v>
      </c>
      <c r="E215" s="42"/>
      <c r="F215" s="221" t="s">
        <v>336</v>
      </c>
      <c r="G215" s="42"/>
      <c r="H215" s="42"/>
      <c r="I215" s="222"/>
      <c r="J215" s="42"/>
      <c r="K215" s="42"/>
      <c r="L215" s="46"/>
      <c r="M215" s="223"/>
      <c r="N215" s="224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167</v>
      </c>
      <c r="AU215" s="19" t="s">
        <v>84</v>
      </c>
    </row>
    <row r="216" s="13" customFormat="1">
      <c r="A216" s="13"/>
      <c r="B216" s="225"/>
      <c r="C216" s="226"/>
      <c r="D216" s="227" t="s">
        <v>169</v>
      </c>
      <c r="E216" s="228" t="s">
        <v>28</v>
      </c>
      <c r="F216" s="229" t="s">
        <v>277</v>
      </c>
      <c r="G216" s="226"/>
      <c r="H216" s="228" t="s">
        <v>28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169</v>
      </c>
      <c r="AU216" s="235" t="s">
        <v>84</v>
      </c>
      <c r="AV216" s="13" t="s">
        <v>82</v>
      </c>
      <c r="AW216" s="13" t="s">
        <v>35</v>
      </c>
      <c r="AX216" s="13" t="s">
        <v>74</v>
      </c>
      <c r="AY216" s="235" t="s">
        <v>157</v>
      </c>
    </row>
    <row r="217" s="14" customFormat="1">
      <c r="A217" s="14"/>
      <c r="B217" s="236"/>
      <c r="C217" s="237"/>
      <c r="D217" s="227" t="s">
        <v>169</v>
      </c>
      <c r="E217" s="238" t="s">
        <v>28</v>
      </c>
      <c r="F217" s="239" t="s">
        <v>337</v>
      </c>
      <c r="G217" s="237"/>
      <c r="H217" s="240">
        <v>0.60499999999999998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169</v>
      </c>
      <c r="AU217" s="246" t="s">
        <v>84</v>
      </c>
      <c r="AV217" s="14" t="s">
        <v>84</v>
      </c>
      <c r="AW217" s="14" t="s">
        <v>35</v>
      </c>
      <c r="AX217" s="14" t="s">
        <v>82</v>
      </c>
      <c r="AY217" s="246" t="s">
        <v>157</v>
      </c>
    </row>
    <row r="218" s="2" customFormat="1" ht="37.8" customHeight="1">
      <c r="A218" s="40"/>
      <c r="B218" s="41"/>
      <c r="C218" s="207" t="s">
        <v>338</v>
      </c>
      <c r="D218" s="207" t="s">
        <v>160</v>
      </c>
      <c r="E218" s="208" t="s">
        <v>339</v>
      </c>
      <c r="F218" s="209" t="s">
        <v>340</v>
      </c>
      <c r="G218" s="210" t="s">
        <v>341</v>
      </c>
      <c r="H218" s="211">
        <v>1</v>
      </c>
      <c r="I218" s="212"/>
      <c r="J218" s="213">
        <f>ROUND(I218*H218,2)</f>
        <v>0</v>
      </c>
      <c r="K218" s="209" t="s">
        <v>28</v>
      </c>
      <c r="L218" s="46"/>
      <c r="M218" s="214" t="s">
        <v>28</v>
      </c>
      <c r="N218" s="215" t="s">
        <v>45</v>
      </c>
      <c r="O218" s="86"/>
      <c r="P218" s="216">
        <f>O218*H218</f>
        <v>0</v>
      </c>
      <c r="Q218" s="216">
        <v>0</v>
      </c>
      <c r="R218" s="216">
        <f>Q218*H218</f>
        <v>0</v>
      </c>
      <c r="S218" s="216">
        <v>0</v>
      </c>
      <c r="T218" s="217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8" t="s">
        <v>165</v>
      </c>
      <c r="AT218" s="218" t="s">
        <v>160</v>
      </c>
      <c r="AU218" s="218" t="s">
        <v>84</v>
      </c>
      <c r="AY218" s="19" t="s">
        <v>157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19" t="s">
        <v>82</v>
      </c>
      <c r="BK218" s="219">
        <f>ROUND(I218*H218,2)</f>
        <v>0</v>
      </c>
      <c r="BL218" s="19" t="s">
        <v>165</v>
      </c>
      <c r="BM218" s="218" t="s">
        <v>342</v>
      </c>
    </row>
    <row r="219" s="13" customFormat="1">
      <c r="A219" s="13"/>
      <c r="B219" s="225"/>
      <c r="C219" s="226"/>
      <c r="D219" s="227" t="s">
        <v>169</v>
      </c>
      <c r="E219" s="228" t="s">
        <v>28</v>
      </c>
      <c r="F219" s="229" t="s">
        <v>277</v>
      </c>
      <c r="G219" s="226"/>
      <c r="H219" s="228" t="s">
        <v>28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169</v>
      </c>
      <c r="AU219" s="235" t="s">
        <v>84</v>
      </c>
      <c r="AV219" s="13" t="s">
        <v>82</v>
      </c>
      <c r="AW219" s="13" t="s">
        <v>35</v>
      </c>
      <c r="AX219" s="13" t="s">
        <v>74</v>
      </c>
      <c r="AY219" s="235" t="s">
        <v>157</v>
      </c>
    </row>
    <row r="220" s="14" customFormat="1">
      <c r="A220" s="14"/>
      <c r="B220" s="236"/>
      <c r="C220" s="237"/>
      <c r="D220" s="227" t="s">
        <v>169</v>
      </c>
      <c r="E220" s="238" t="s">
        <v>28</v>
      </c>
      <c r="F220" s="239" t="s">
        <v>82</v>
      </c>
      <c r="G220" s="237"/>
      <c r="H220" s="240">
        <v>1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169</v>
      </c>
      <c r="AU220" s="246" t="s">
        <v>84</v>
      </c>
      <c r="AV220" s="14" t="s">
        <v>84</v>
      </c>
      <c r="AW220" s="14" t="s">
        <v>35</v>
      </c>
      <c r="AX220" s="14" t="s">
        <v>82</v>
      </c>
      <c r="AY220" s="246" t="s">
        <v>157</v>
      </c>
    </row>
    <row r="221" s="12" customFormat="1" ht="22.8" customHeight="1">
      <c r="A221" s="12"/>
      <c r="B221" s="191"/>
      <c r="C221" s="192"/>
      <c r="D221" s="193" t="s">
        <v>73</v>
      </c>
      <c r="E221" s="205" t="s">
        <v>343</v>
      </c>
      <c r="F221" s="205" t="s">
        <v>344</v>
      </c>
      <c r="G221" s="192"/>
      <c r="H221" s="192"/>
      <c r="I221" s="195"/>
      <c r="J221" s="206">
        <f>BK221</f>
        <v>0</v>
      </c>
      <c r="K221" s="192"/>
      <c r="L221" s="197"/>
      <c r="M221" s="198"/>
      <c r="N221" s="199"/>
      <c r="O221" s="199"/>
      <c r="P221" s="200">
        <f>SUM(P222:P225)</f>
        <v>0</v>
      </c>
      <c r="Q221" s="199"/>
      <c r="R221" s="200">
        <f>SUM(R222:R225)</f>
        <v>0</v>
      </c>
      <c r="S221" s="199"/>
      <c r="T221" s="201">
        <f>SUM(T222:T225)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2" t="s">
        <v>82</v>
      </c>
      <c r="AT221" s="203" t="s">
        <v>73</v>
      </c>
      <c r="AU221" s="203" t="s">
        <v>82</v>
      </c>
      <c r="AY221" s="202" t="s">
        <v>157</v>
      </c>
      <c r="BK221" s="204">
        <f>SUM(BK222:BK225)</f>
        <v>0</v>
      </c>
    </row>
    <row r="222" s="2" customFormat="1" ht="37.8" customHeight="1">
      <c r="A222" s="40"/>
      <c r="B222" s="41"/>
      <c r="C222" s="207" t="s">
        <v>345</v>
      </c>
      <c r="D222" s="207" t="s">
        <v>160</v>
      </c>
      <c r="E222" s="208" t="s">
        <v>346</v>
      </c>
      <c r="F222" s="209" t="s">
        <v>347</v>
      </c>
      <c r="G222" s="210" t="s">
        <v>173</v>
      </c>
      <c r="H222" s="211">
        <v>7.1399999999999997</v>
      </c>
      <c r="I222" s="212"/>
      <c r="J222" s="213">
        <f>ROUND(I222*H222,2)</f>
        <v>0</v>
      </c>
      <c r="K222" s="209" t="s">
        <v>164</v>
      </c>
      <c r="L222" s="46"/>
      <c r="M222" s="214" t="s">
        <v>28</v>
      </c>
      <c r="N222" s="215" t="s">
        <v>45</v>
      </c>
      <c r="O222" s="86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8" t="s">
        <v>165</v>
      </c>
      <c r="AT222" s="218" t="s">
        <v>160</v>
      </c>
      <c r="AU222" s="218" t="s">
        <v>84</v>
      </c>
      <c r="AY222" s="19" t="s">
        <v>157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9" t="s">
        <v>82</v>
      </c>
      <c r="BK222" s="219">
        <f>ROUND(I222*H222,2)</f>
        <v>0</v>
      </c>
      <c r="BL222" s="19" t="s">
        <v>165</v>
      </c>
      <c r="BM222" s="218" t="s">
        <v>348</v>
      </c>
    </row>
    <row r="223" s="2" customFormat="1">
      <c r="A223" s="40"/>
      <c r="B223" s="41"/>
      <c r="C223" s="42"/>
      <c r="D223" s="220" t="s">
        <v>167</v>
      </c>
      <c r="E223" s="42"/>
      <c r="F223" s="221" t="s">
        <v>349</v>
      </c>
      <c r="G223" s="42"/>
      <c r="H223" s="42"/>
      <c r="I223" s="222"/>
      <c r="J223" s="42"/>
      <c r="K223" s="42"/>
      <c r="L223" s="46"/>
      <c r="M223" s="223"/>
      <c r="N223" s="224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167</v>
      </c>
      <c r="AU223" s="19" t="s">
        <v>84</v>
      </c>
    </row>
    <row r="224" s="13" customFormat="1">
      <c r="A224" s="13"/>
      <c r="B224" s="225"/>
      <c r="C224" s="226"/>
      <c r="D224" s="227" t="s">
        <v>169</v>
      </c>
      <c r="E224" s="228" t="s">
        <v>28</v>
      </c>
      <c r="F224" s="229" t="s">
        <v>170</v>
      </c>
      <c r="G224" s="226"/>
      <c r="H224" s="228" t="s">
        <v>28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169</v>
      </c>
      <c r="AU224" s="235" t="s">
        <v>84</v>
      </c>
      <c r="AV224" s="13" t="s">
        <v>82</v>
      </c>
      <c r="AW224" s="13" t="s">
        <v>35</v>
      </c>
      <c r="AX224" s="13" t="s">
        <v>74</v>
      </c>
      <c r="AY224" s="235" t="s">
        <v>157</v>
      </c>
    </row>
    <row r="225" s="14" customFormat="1">
      <c r="A225" s="14"/>
      <c r="B225" s="236"/>
      <c r="C225" s="237"/>
      <c r="D225" s="227" t="s">
        <v>169</v>
      </c>
      <c r="E225" s="238" t="s">
        <v>28</v>
      </c>
      <c r="F225" s="239" t="s">
        <v>350</v>
      </c>
      <c r="G225" s="237"/>
      <c r="H225" s="240">
        <v>7.1399999999999997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169</v>
      </c>
      <c r="AU225" s="246" t="s">
        <v>84</v>
      </c>
      <c r="AV225" s="14" t="s">
        <v>84</v>
      </c>
      <c r="AW225" s="14" t="s">
        <v>35</v>
      </c>
      <c r="AX225" s="14" t="s">
        <v>82</v>
      </c>
      <c r="AY225" s="246" t="s">
        <v>157</v>
      </c>
    </row>
    <row r="226" s="12" customFormat="1" ht="22.8" customHeight="1">
      <c r="A226" s="12"/>
      <c r="B226" s="191"/>
      <c r="C226" s="192"/>
      <c r="D226" s="193" t="s">
        <v>73</v>
      </c>
      <c r="E226" s="205" t="s">
        <v>351</v>
      </c>
      <c r="F226" s="205" t="s">
        <v>352</v>
      </c>
      <c r="G226" s="192"/>
      <c r="H226" s="192"/>
      <c r="I226" s="195"/>
      <c r="J226" s="206">
        <f>BK226</f>
        <v>0</v>
      </c>
      <c r="K226" s="192"/>
      <c r="L226" s="197"/>
      <c r="M226" s="198"/>
      <c r="N226" s="199"/>
      <c r="O226" s="199"/>
      <c r="P226" s="200">
        <f>SUM(P227:P234)</f>
        <v>0</v>
      </c>
      <c r="Q226" s="199"/>
      <c r="R226" s="200">
        <f>SUM(R227:R234)</f>
        <v>0.032605599999999998</v>
      </c>
      <c r="S226" s="199"/>
      <c r="T226" s="201">
        <f>SUM(T227:T234)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2" t="s">
        <v>82</v>
      </c>
      <c r="AT226" s="203" t="s">
        <v>73</v>
      </c>
      <c r="AU226" s="203" t="s">
        <v>82</v>
      </c>
      <c r="AY226" s="202" t="s">
        <v>157</v>
      </c>
      <c r="BK226" s="204">
        <f>SUM(BK227:BK234)</f>
        <v>0</v>
      </c>
    </row>
    <row r="227" s="2" customFormat="1" ht="37.8" customHeight="1">
      <c r="A227" s="40"/>
      <c r="B227" s="41"/>
      <c r="C227" s="207" t="s">
        <v>353</v>
      </c>
      <c r="D227" s="207" t="s">
        <v>160</v>
      </c>
      <c r="E227" s="208" t="s">
        <v>354</v>
      </c>
      <c r="F227" s="209" t="s">
        <v>355</v>
      </c>
      <c r="G227" s="210" t="s">
        <v>173</v>
      </c>
      <c r="H227" s="211">
        <v>7.1399999999999997</v>
      </c>
      <c r="I227" s="212"/>
      <c r="J227" s="213">
        <f>ROUND(I227*H227,2)</f>
        <v>0</v>
      </c>
      <c r="K227" s="209" t="s">
        <v>164</v>
      </c>
      <c r="L227" s="46"/>
      <c r="M227" s="214" t="s">
        <v>28</v>
      </c>
      <c r="N227" s="215" t="s">
        <v>45</v>
      </c>
      <c r="O227" s="86"/>
      <c r="P227" s="216">
        <f>O227*H227</f>
        <v>0</v>
      </c>
      <c r="Q227" s="216">
        <v>4.0000000000000003E-05</v>
      </c>
      <c r="R227" s="216">
        <f>Q227*H227</f>
        <v>0.0002856</v>
      </c>
      <c r="S227" s="216">
        <v>0</v>
      </c>
      <c r="T227" s="217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8" t="s">
        <v>165</v>
      </c>
      <c r="AT227" s="218" t="s">
        <v>160</v>
      </c>
      <c r="AU227" s="218" t="s">
        <v>84</v>
      </c>
      <c r="AY227" s="19" t="s">
        <v>157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9" t="s">
        <v>82</v>
      </c>
      <c r="BK227" s="219">
        <f>ROUND(I227*H227,2)</f>
        <v>0</v>
      </c>
      <c r="BL227" s="19" t="s">
        <v>165</v>
      </c>
      <c r="BM227" s="218" t="s">
        <v>356</v>
      </c>
    </row>
    <row r="228" s="2" customFormat="1">
      <c r="A228" s="40"/>
      <c r="B228" s="41"/>
      <c r="C228" s="42"/>
      <c r="D228" s="220" t="s">
        <v>167</v>
      </c>
      <c r="E228" s="42"/>
      <c r="F228" s="221" t="s">
        <v>357</v>
      </c>
      <c r="G228" s="42"/>
      <c r="H228" s="42"/>
      <c r="I228" s="222"/>
      <c r="J228" s="42"/>
      <c r="K228" s="42"/>
      <c r="L228" s="46"/>
      <c r="M228" s="223"/>
      <c r="N228" s="224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167</v>
      </c>
      <c r="AU228" s="19" t="s">
        <v>84</v>
      </c>
    </row>
    <row r="229" s="13" customFormat="1">
      <c r="A229" s="13"/>
      <c r="B229" s="225"/>
      <c r="C229" s="226"/>
      <c r="D229" s="227" t="s">
        <v>169</v>
      </c>
      <c r="E229" s="228" t="s">
        <v>28</v>
      </c>
      <c r="F229" s="229" t="s">
        <v>170</v>
      </c>
      <c r="G229" s="226"/>
      <c r="H229" s="228" t="s">
        <v>28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169</v>
      </c>
      <c r="AU229" s="235" t="s">
        <v>84</v>
      </c>
      <c r="AV229" s="13" t="s">
        <v>82</v>
      </c>
      <c r="AW229" s="13" t="s">
        <v>35</v>
      </c>
      <c r="AX229" s="13" t="s">
        <v>74</v>
      </c>
      <c r="AY229" s="235" t="s">
        <v>157</v>
      </c>
    </row>
    <row r="230" s="14" customFormat="1">
      <c r="A230" s="14"/>
      <c r="B230" s="236"/>
      <c r="C230" s="237"/>
      <c r="D230" s="227" t="s">
        <v>169</v>
      </c>
      <c r="E230" s="238" t="s">
        <v>28</v>
      </c>
      <c r="F230" s="239" t="s">
        <v>350</v>
      </c>
      <c r="G230" s="237"/>
      <c r="H230" s="240">
        <v>7.1399999999999997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169</v>
      </c>
      <c r="AU230" s="246" t="s">
        <v>84</v>
      </c>
      <c r="AV230" s="14" t="s">
        <v>84</v>
      </c>
      <c r="AW230" s="14" t="s">
        <v>35</v>
      </c>
      <c r="AX230" s="14" t="s">
        <v>82</v>
      </c>
      <c r="AY230" s="246" t="s">
        <v>157</v>
      </c>
    </row>
    <row r="231" s="2" customFormat="1" ht="33" customHeight="1">
      <c r="A231" s="40"/>
      <c r="B231" s="41"/>
      <c r="C231" s="207" t="s">
        <v>358</v>
      </c>
      <c r="D231" s="207" t="s">
        <v>160</v>
      </c>
      <c r="E231" s="208" t="s">
        <v>359</v>
      </c>
      <c r="F231" s="209" t="s">
        <v>360</v>
      </c>
      <c r="G231" s="210" t="s">
        <v>181</v>
      </c>
      <c r="H231" s="211">
        <v>2</v>
      </c>
      <c r="I231" s="212"/>
      <c r="J231" s="213">
        <f>ROUND(I231*H231,2)</f>
        <v>0</v>
      </c>
      <c r="K231" s="209" t="s">
        <v>28</v>
      </c>
      <c r="L231" s="46"/>
      <c r="M231" s="214" t="s">
        <v>28</v>
      </c>
      <c r="N231" s="215" t="s">
        <v>45</v>
      </c>
      <c r="O231" s="86"/>
      <c r="P231" s="216">
        <f>O231*H231</f>
        <v>0</v>
      </c>
      <c r="Q231" s="216">
        <v>0.016160000000000001</v>
      </c>
      <c r="R231" s="216">
        <f>Q231*H231</f>
        <v>0.032320000000000002</v>
      </c>
      <c r="S231" s="216">
        <v>0</v>
      </c>
      <c r="T231" s="217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8" t="s">
        <v>165</v>
      </c>
      <c r="AT231" s="218" t="s">
        <v>160</v>
      </c>
      <c r="AU231" s="218" t="s">
        <v>84</v>
      </c>
      <c r="AY231" s="19" t="s">
        <v>157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9" t="s">
        <v>82</v>
      </c>
      <c r="BK231" s="219">
        <f>ROUND(I231*H231,2)</f>
        <v>0</v>
      </c>
      <c r="BL231" s="19" t="s">
        <v>165</v>
      </c>
      <c r="BM231" s="218" t="s">
        <v>361</v>
      </c>
    </row>
    <row r="232" s="13" customFormat="1">
      <c r="A232" s="13"/>
      <c r="B232" s="225"/>
      <c r="C232" s="226"/>
      <c r="D232" s="227" t="s">
        <v>169</v>
      </c>
      <c r="E232" s="228" t="s">
        <v>28</v>
      </c>
      <c r="F232" s="229" t="s">
        <v>263</v>
      </c>
      <c r="G232" s="226"/>
      <c r="H232" s="228" t="s">
        <v>28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169</v>
      </c>
      <c r="AU232" s="235" t="s">
        <v>84</v>
      </c>
      <c r="AV232" s="13" t="s">
        <v>82</v>
      </c>
      <c r="AW232" s="13" t="s">
        <v>35</v>
      </c>
      <c r="AX232" s="13" t="s">
        <v>74</v>
      </c>
      <c r="AY232" s="235" t="s">
        <v>157</v>
      </c>
    </row>
    <row r="233" s="13" customFormat="1">
      <c r="A233" s="13"/>
      <c r="B233" s="225"/>
      <c r="C233" s="226"/>
      <c r="D233" s="227" t="s">
        <v>169</v>
      </c>
      <c r="E233" s="228" t="s">
        <v>28</v>
      </c>
      <c r="F233" s="229" t="s">
        <v>362</v>
      </c>
      <c r="G233" s="226"/>
      <c r="H233" s="228" t="s">
        <v>28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169</v>
      </c>
      <c r="AU233" s="235" t="s">
        <v>84</v>
      </c>
      <c r="AV233" s="13" t="s">
        <v>82</v>
      </c>
      <c r="AW233" s="13" t="s">
        <v>35</v>
      </c>
      <c r="AX233" s="13" t="s">
        <v>74</v>
      </c>
      <c r="AY233" s="235" t="s">
        <v>157</v>
      </c>
    </row>
    <row r="234" s="14" customFormat="1">
      <c r="A234" s="14"/>
      <c r="B234" s="236"/>
      <c r="C234" s="237"/>
      <c r="D234" s="227" t="s">
        <v>169</v>
      </c>
      <c r="E234" s="238" t="s">
        <v>28</v>
      </c>
      <c r="F234" s="239" t="s">
        <v>84</v>
      </c>
      <c r="G234" s="237"/>
      <c r="H234" s="240">
        <v>2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6" t="s">
        <v>169</v>
      </c>
      <c r="AU234" s="246" t="s">
        <v>84</v>
      </c>
      <c r="AV234" s="14" t="s">
        <v>84</v>
      </c>
      <c r="AW234" s="14" t="s">
        <v>35</v>
      </c>
      <c r="AX234" s="14" t="s">
        <v>82</v>
      </c>
      <c r="AY234" s="246" t="s">
        <v>157</v>
      </c>
    </row>
    <row r="235" s="12" customFormat="1" ht="22.8" customHeight="1">
      <c r="A235" s="12"/>
      <c r="B235" s="191"/>
      <c r="C235" s="192"/>
      <c r="D235" s="193" t="s">
        <v>73</v>
      </c>
      <c r="E235" s="205" t="s">
        <v>363</v>
      </c>
      <c r="F235" s="205" t="s">
        <v>364</v>
      </c>
      <c r="G235" s="192"/>
      <c r="H235" s="192"/>
      <c r="I235" s="195"/>
      <c r="J235" s="206">
        <f>BK235</f>
        <v>0</v>
      </c>
      <c r="K235" s="192"/>
      <c r="L235" s="197"/>
      <c r="M235" s="198"/>
      <c r="N235" s="199"/>
      <c r="O235" s="199"/>
      <c r="P235" s="200">
        <f>SUM(P236:P245)</f>
        <v>0</v>
      </c>
      <c r="Q235" s="199"/>
      <c r="R235" s="200">
        <f>SUM(R236:R245)</f>
        <v>0</v>
      </c>
      <c r="S235" s="199"/>
      <c r="T235" s="201">
        <f>SUM(T236:T245)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2" t="s">
        <v>82</v>
      </c>
      <c r="AT235" s="203" t="s">
        <v>73</v>
      </c>
      <c r="AU235" s="203" t="s">
        <v>82</v>
      </c>
      <c r="AY235" s="202" t="s">
        <v>157</v>
      </c>
      <c r="BK235" s="204">
        <f>SUM(BK236:BK245)</f>
        <v>0</v>
      </c>
    </row>
    <row r="236" s="2" customFormat="1" ht="37.8" customHeight="1">
      <c r="A236" s="40"/>
      <c r="B236" s="41"/>
      <c r="C236" s="207" t="s">
        <v>365</v>
      </c>
      <c r="D236" s="207" t="s">
        <v>160</v>
      </c>
      <c r="E236" s="208" t="s">
        <v>366</v>
      </c>
      <c r="F236" s="209" t="s">
        <v>367</v>
      </c>
      <c r="G236" s="210" t="s">
        <v>254</v>
      </c>
      <c r="H236" s="211">
        <v>0.70699999999999996</v>
      </c>
      <c r="I236" s="212"/>
      <c r="J236" s="213">
        <f>ROUND(I236*H236,2)</f>
        <v>0</v>
      </c>
      <c r="K236" s="209" t="s">
        <v>164</v>
      </c>
      <c r="L236" s="46"/>
      <c r="M236" s="214" t="s">
        <v>28</v>
      </c>
      <c r="N236" s="215" t="s">
        <v>45</v>
      </c>
      <c r="O236" s="86"/>
      <c r="P236" s="216">
        <f>O236*H236</f>
        <v>0</v>
      </c>
      <c r="Q236" s="216">
        <v>0</v>
      </c>
      <c r="R236" s="216">
        <f>Q236*H236</f>
        <v>0</v>
      </c>
      <c r="S236" s="216">
        <v>0</v>
      </c>
      <c r="T236" s="217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8" t="s">
        <v>165</v>
      </c>
      <c r="AT236" s="218" t="s">
        <v>160</v>
      </c>
      <c r="AU236" s="218" t="s">
        <v>84</v>
      </c>
      <c r="AY236" s="19" t="s">
        <v>157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9" t="s">
        <v>82</v>
      </c>
      <c r="BK236" s="219">
        <f>ROUND(I236*H236,2)</f>
        <v>0</v>
      </c>
      <c r="BL236" s="19" t="s">
        <v>165</v>
      </c>
      <c r="BM236" s="218" t="s">
        <v>368</v>
      </c>
    </row>
    <row r="237" s="2" customFormat="1">
      <c r="A237" s="40"/>
      <c r="B237" s="41"/>
      <c r="C237" s="42"/>
      <c r="D237" s="220" t="s">
        <v>167</v>
      </c>
      <c r="E237" s="42"/>
      <c r="F237" s="221" t="s">
        <v>369</v>
      </c>
      <c r="G237" s="42"/>
      <c r="H237" s="42"/>
      <c r="I237" s="222"/>
      <c r="J237" s="42"/>
      <c r="K237" s="42"/>
      <c r="L237" s="46"/>
      <c r="M237" s="223"/>
      <c r="N237" s="224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167</v>
      </c>
      <c r="AU237" s="19" t="s">
        <v>84</v>
      </c>
    </row>
    <row r="238" s="2" customFormat="1" ht="33" customHeight="1">
      <c r="A238" s="40"/>
      <c r="B238" s="41"/>
      <c r="C238" s="207" t="s">
        <v>370</v>
      </c>
      <c r="D238" s="207" t="s">
        <v>160</v>
      </c>
      <c r="E238" s="208" t="s">
        <v>371</v>
      </c>
      <c r="F238" s="209" t="s">
        <v>372</v>
      </c>
      <c r="G238" s="210" t="s">
        <v>254</v>
      </c>
      <c r="H238" s="211">
        <v>0.70699999999999996</v>
      </c>
      <c r="I238" s="212"/>
      <c r="J238" s="213">
        <f>ROUND(I238*H238,2)</f>
        <v>0</v>
      </c>
      <c r="K238" s="209" t="s">
        <v>164</v>
      </c>
      <c r="L238" s="46"/>
      <c r="M238" s="214" t="s">
        <v>28</v>
      </c>
      <c r="N238" s="215" t="s">
        <v>45</v>
      </c>
      <c r="O238" s="86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8" t="s">
        <v>165</v>
      </c>
      <c r="AT238" s="218" t="s">
        <v>160</v>
      </c>
      <c r="AU238" s="218" t="s">
        <v>84</v>
      </c>
      <c r="AY238" s="19" t="s">
        <v>157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9" t="s">
        <v>82</v>
      </c>
      <c r="BK238" s="219">
        <f>ROUND(I238*H238,2)</f>
        <v>0</v>
      </c>
      <c r="BL238" s="19" t="s">
        <v>165</v>
      </c>
      <c r="BM238" s="218" t="s">
        <v>373</v>
      </c>
    </row>
    <row r="239" s="2" customFormat="1">
      <c r="A239" s="40"/>
      <c r="B239" s="41"/>
      <c r="C239" s="42"/>
      <c r="D239" s="220" t="s">
        <v>167</v>
      </c>
      <c r="E239" s="42"/>
      <c r="F239" s="221" t="s">
        <v>374</v>
      </c>
      <c r="G239" s="42"/>
      <c r="H239" s="42"/>
      <c r="I239" s="222"/>
      <c r="J239" s="42"/>
      <c r="K239" s="42"/>
      <c r="L239" s="46"/>
      <c r="M239" s="223"/>
      <c r="N239" s="224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167</v>
      </c>
      <c r="AU239" s="19" t="s">
        <v>84</v>
      </c>
    </row>
    <row r="240" s="2" customFormat="1" ht="44.25" customHeight="1">
      <c r="A240" s="40"/>
      <c r="B240" s="41"/>
      <c r="C240" s="207" t="s">
        <v>375</v>
      </c>
      <c r="D240" s="207" t="s">
        <v>160</v>
      </c>
      <c r="E240" s="208" t="s">
        <v>376</v>
      </c>
      <c r="F240" s="209" t="s">
        <v>377</v>
      </c>
      <c r="G240" s="210" t="s">
        <v>254</v>
      </c>
      <c r="H240" s="211">
        <v>7.0700000000000003</v>
      </c>
      <c r="I240" s="212"/>
      <c r="J240" s="213">
        <f>ROUND(I240*H240,2)</f>
        <v>0</v>
      </c>
      <c r="K240" s="209" t="s">
        <v>164</v>
      </c>
      <c r="L240" s="46"/>
      <c r="M240" s="214" t="s">
        <v>28</v>
      </c>
      <c r="N240" s="215" t="s">
        <v>45</v>
      </c>
      <c r="O240" s="86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8" t="s">
        <v>165</v>
      </c>
      <c r="AT240" s="218" t="s">
        <v>160</v>
      </c>
      <c r="AU240" s="218" t="s">
        <v>84</v>
      </c>
      <c r="AY240" s="19" t="s">
        <v>157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9" t="s">
        <v>82</v>
      </c>
      <c r="BK240" s="219">
        <f>ROUND(I240*H240,2)</f>
        <v>0</v>
      </c>
      <c r="BL240" s="19" t="s">
        <v>165</v>
      </c>
      <c r="BM240" s="218" t="s">
        <v>378</v>
      </c>
    </row>
    <row r="241" s="2" customFormat="1">
      <c r="A241" s="40"/>
      <c r="B241" s="41"/>
      <c r="C241" s="42"/>
      <c r="D241" s="220" t="s">
        <v>167</v>
      </c>
      <c r="E241" s="42"/>
      <c r="F241" s="221" t="s">
        <v>379</v>
      </c>
      <c r="G241" s="42"/>
      <c r="H241" s="42"/>
      <c r="I241" s="222"/>
      <c r="J241" s="42"/>
      <c r="K241" s="42"/>
      <c r="L241" s="46"/>
      <c r="M241" s="223"/>
      <c r="N241" s="224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167</v>
      </c>
      <c r="AU241" s="19" t="s">
        <v>84</v>
      </c>
    </row>
    <row r="242" s="14" customFormat="1">
      <c r="A242" s="14"/>
      <c r="B242" s="236"/>
      <c r="C242" s="237"/>
      <c r="D242" s="227" t="s">
        <v>169</v>
      </c>
      <c r="E242" s="238" t="s">
        <v>28</v>
      </c>
      <c r="F242" s="239" t="s">
        <v>380</v>
      </c>
      <c r="G242" s="237"/>
      <c r="H242" s="240">
        <v>7.0700000000000003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6" t="s">
        <v>169</v>
      </c>
      <c r="AU242" s="246" t="s">
        <v>84</v>
      </c>
      <c r="AV242" s="14" t="s">
        <v>84</v>
      </c>
      <c r="AW242" s="14" t="s">
        <v>35</v>
      </c>
      <c r="AX242" s="14" t="s">
        <v>82</v>
      </c>
      <c r="AY242" s="246" t="s">
        <v>157</v>
      </c>
    </row>
    <row r="243" s="2" customFormat="1" ht="44.25" customHeight="1">
      <c r="A243" s="40"/>
      <c r="B243" s="41"/>
      <c r="C243" s="207" t="s">
        <v>381</v>
      </c>
      <c r="D243" s="207" t="s">
        <v>160</v>
      </c>
      <c r="E243" s="208" t="s">
        <v>382</v>
      </c>
      <c r="F243" s="209" t="s">
        <v>383</v>
      </c>
      <c r="G243" s="210" t="s">
        <v>254</v>
      </c>
      <c r="H243" s="211">
        <v>0.70699999999999996</v>
      </c>
      <c r="I243" s="212"/>
      <c r="J243" s="213">
        <f>ROUND(I243*H243,2)</f>
        <v>0</v>
      </c>
      <c r="K243" s="209" t="s">
        <v>164</v>
      </c>
      <c r="L243" s="46"/>
      <c r="M243" s="214" t="s">
        <v>28</v>
      </c>
      <c r="N243" s="215" t="s">
        <v>45</v>
      </c>
      <c r="O243" s="86"/>
      <c r="P243" s="216">
        <f>O243*H243</f>
        <v>0</v>
      </c>
      <c r="Q243" s="216">
        <v>0</v>
      </c>
      <c r="R243" s="216">
        <f>Q243*H243</f>
        <v>0</v>
      </c>
      <c r="S243" s="216">
        <v>0</v>
      </c>
      <c r="T243" s="217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8" t="s">
        <v>165</v>
      </c>
      <c r="AT243" s="218" t="s">
        <v>160</v>
      </c>
      <c r="AU243" s="218" t="s">
        <v>84</v>
      </c>
      <c r="AY243" s="19" t="s">
        <v>157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9" t="s">
        <v>82</v>
      </c>
      <c r="BK243" s="219">
        <f>ROUND(I243*H243,2)</f>
        <v>0</v>
      </c>
      <c r="BL243" s="19" t="s">
        <v>165</v>
      </c>
      <c r="BM243" s="218" t="s">
        <v>384</v>
      </c>
    </row>
    <row r="244" s="2" customFormat="1">
      <c r="A244" s="40"/>
      <c r="B244" s="41"/>
      <c r="C244" s="42"/>
      <c r="D244" s="220" t="s">
        <v>167</v>
      </c>
      <c r="E244" s="42"/>
      <c r="F244" s="221" t="s">
        <v>385</v>
      </c>
      <c r="G244" s="42"/>
      <c r="H244" s="42"/>
      <c r="I244" s="222"/>
      <c r="J244" s="42"/>
      <c r="K244" s="42"/>
      <c r="L244" s="46"/>
      <c r="M244" s="223"/>
      <c r="N244" s="224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167</v>
      </c>
      <c r="AU244" s="19" t="s">
        <v>84</v>
      </c>
    </row>
    <row r="245" s="14" customFormat="1">
      <c r="A245" s="14"/>
      <c r="B245" s="236"/>
      <c r="C245" s="237"/>
      <c r="D245" s="227" t="s">
        <v>169</v>
      </c>
      <c r="E245" s="238" t="s">
        <v>28</v>
      </c>
      <c r="F245" s="239" t="s">
        <v>386</v>
      </c>
      <c r="G245" s="237"/>
      <c r="H245" s="240">
        <v>0.70699999999999996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6" t="s">
        <v>169</v>
      </c>
      <c r="AU245" s="246" t="s">
        <v>84</v>
      </c>
      <c r="AV245" s="14" t="s">
        <v>84</v>
      </c>
      <c r="AW245" s="14" t="s">
        <v>35</v>
      </c>
      <c r="AX245" s="14" t="s">
        <v>82</v>
      </c>
      <c r="AY245" s="246" t="s">
        <v>157</v>
      </c>
    </row>
    <row r="246" s="12" customFormat="1" ht="22.8" customHeight="1">
      <c r="A246" s="12"/>
      <c r="B246" s="191"/>
      <c r="C246" s="192"/>
      <c r="D246" s="193" t="s">
        <v>73</v>
      </c>
      <c r="E246" s="205" t="s">
        <v>387</v>
      </c>
      <c r="F246" s="205" t="s">
        <v>388</v>
      </c>
      <c r="G246" s="192"/>
      <c r="H246" s="192"/>
      <c r="I246" s="195"/>
      <c r="J246" s="206">
        <f>BK246</f>
        <v>0</v>
      </c>
      <c r="K246" s="192"/>
      <c r="L246" s="197"/>
      <c r="M246" s="198"/>
      <c r="N246" s="199"/>
      <c r="O246" s="199"/>
      <c r="P246" s="200">
        <f>SUM(P247:P248)</f>
        <v>0</v>
      </c>
      <c r="Q246" s="199"/>
      <c r="R246" s="200">
        <f>SUM(R247:R248)</f>
        <v>0</v>
      </c>
      <c r="S246" s="199"/>
      <c r="T246" s="201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2" t="s">
        <v>82</v>
      </c>
      <c r="AT246" s="203" t="s">
        <v>73</v>
      </c>
      <c r="AU246" s="203" t="s">
        <v>82</v>
      </c>
      <c r="AY246" s="202" t="s">
        <v>157</v>
      </c>
      <c r="BK246" s="204">
        <f>SUM(BK247:BK248)</f>
        <v>0</v>
      </c>
    </row>
    <row r="247" s="2" customFormat="1" ht="55.5" customHeight="1">
      <c r="A247" s="40"/>
      <c r="B247" s="41"/>
      <c r="C247" s="207" t="s">
        <v>389</v>
      </c>
      <c r="D247" s="207" t="s">
        <v>160</v>
      </c>
      <c r="E247" s="208" t="s">
        <v>390</v>
      </c>
      <c r="F247" s="209" t="s">
        <v>391</v>
      </c>
      <c r="G247" s="210" t="s">
        <v>254</v>
      </c>
      <c r="H247" s="211">
        <v>0.88700000000000001</v>
      </c>
      <c r="I247" s="212"/>
      <c r="J247" s="213">
        <f>ROUND(I247*H247,2)</f>
        <v>0</v>
      </c>
      <c r="K247" s="209" t="s">
        <v>164</v>
      </c>
      <c r="L247" s="46"/>
      <c r="M247" s="214" t="s">
        <v>28</v>
      </c>
      <c r="N247" s="215" t="s">
        <v>45</v>
      </c>
      <c r="O247" s="86"/>
      <c r="P247" s="216">
        <f>O247*H247</f>
        <v>0</v>
      </c>
      <c r="Q247" s="216">
        <v>0</v>
      </c>
      <c r="R247" s="216">
        <f>Q247*H247</f>
        <v>0</v>
      </c>
      <c r="S247" s="216">
        <v>0</v>
      </c>
      <c r="T247" s="217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8" t="s">
        <v>165</v>
      </c>
      <c r="AT247" s="218" t="s">
        <v>160</v>
      </c>
      <c r="AU247" s="218" t="s">
        <v>84</v>
      </c>
      <c r="AY247" s="19" t="s">
        <v>157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19" t="s">
        <v>82</v>
      </c>
      <c r="BK247" s="219">
        <f>ROUND(I247*H247,2)</f>
        <v>0</v>
      </c>
      <c r="BL247" s="19" t="s">
        <v>165</v>
      </c>
      <c r="BM247" s="218" t="s">
        <v>392</v>
      </c>
    </row>
    <row r="248" s="2" customFormat="1">
      <c r="A248" s="40"/>
      <c r="B248" s="41"/>
      <c r="C248" s="42"/>
      <c r="D248" s="220" t="s">
        <v>167</v>
      </c>
      <c r="E248" s="42"/>
      <c r="F248" s="221" t="s">
        <v>393</v>
      </c>
      <c r="G248" s="42"/>
      <c r="H248" s="42"/>
      <c r="I248" s="222"/>
      <c r="J248" s="42"/>
      <c r="K248" s="42"/>
      <c r="L248" s="46"/>
      <c r="M248" s="223"/>
      <c r="N248" s="224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167</v>
      </c>
      <c r="AU248" s="19" t="s">
        <v>84</v>
      </c>
    </row>
    <row r="249" s="12" customFormat="1" ht="25.92" customHeight="1">
      <c r="A249" s="12"/>
      <c r="B249" s="191"/>
      <c r="C249" s="192"/>
      <c r="D249" s="193" t="s">
        <v>73</v>
      </c>
      <c r="E249" s="194" t="s">
        <v>394</v>
      </c>
      <c r="F249" s="194" t="s">
        <v>395</v>
      </c>
      <c r="G249" s="192"/>
      <c r="H249" s="192"/>
      <c r="I249" s="195"/>
      <c r="J249" s="196">
        <f>BK249</f>
        <v>0</v>
      </c>
      <c r="K249" s="192"/>
      <c r="L249" s="197"/>
      <c r="M249" s="198"/>
      <c r="N249" s="199"/>
      <c r="O249" s="199"/>
      <c r="P249" s="200">
        <f>P250+P274+P288+P317+P342+P369+P410</f>
        <v>0</v>
      </c>
      <c r="Q249" s="199"/>
      <c r="R249" s="200">
        <f>R250+R274+R288+R317+R342+R369+R410</f>
        <v>1.2198459299999998</v>
      </c>
      <c r="S249" s="199"/>
      <c r="T249" s="201">
        <f>T250+T274+T288+T317+T342+T369+T410</f>
        <v>0.0297375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2" t="s">
        <v>84</v>
      </c>
      <c r="AT249" s="203" t="s">
        <v>73</v>
      </c>
      <c r="AU249" s="203" t="s">
        <v>74</v>
      </c>
      <c r="AY249" s="202" t="s">
        <v>157</v>
      </c>
      <c r="BK249" s="204">
        <f>BK250+BK274+BK288+BK317+BK342+BK369+BK410</f>
        <v>0</v>
      </c>
    </row>
    <row r="250" s="12" customFormat="1" ht="22.8" customHeight="1">
      <c r="A250" s="12"/>
      <c r="B250" s="191"/>
      <c r="C250" s="192"/>
      <c r="D250" s="193" t="s">
        <v>73</v>
      </c>
      <c r="E250" s="205" t="s">
        <v>396</v>
      </c>
      <c r="F250" s="205" t="s">
        <v>397</v>
      </c>
      <c r="G250" s="192"/>
      <c r="H250" s="192"/>
      <c r="I250" s="195"/>
      <c r="J250" s="206">
        <f>BK250</f>
        <v>0</v>
      </c>
      <c r="K250" s="192"/>
      <c r="L250" s="197"/>
      <c r="M250" s="198"/>
      <c r="N250" s="199"/>
      <c r="O250" s="199"/>
      <c r="P250" s="200">
        <f>SUM(P251:P273)</f>
        <v>0</v>
      </c>
      <c r="Q250" s="199"/>
      <c r="R250" s="200">
        <f>SUM(R251:R273)</f>
        <v>0.011899100000000003</v>
      </c>
      <c r="S250" s="199"/>
      <c r="T250" s="201">
        <f>SUM(T251:T273)</f>
        <v>0.0061600000000000005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2" t="s">
        <v>84</v>
      </c>
      <c r="AT250" s="203" t="s">
        <v>73</v>
      </c>
      <c r="AU250" s="203" t="s">
        <v>82</v>
      </c>
      <c r="AY250" s="202" t="s">
        <v>157</v>
      </c>
      <c r="BK250" s="204">
        <f>SUM(BK251:BK273)</f>
        <v>0</v>
      </c>
    </row>
    <row r="251" s="2" customFormat="1" ht="37.8" customHeight="1">
      <c r="A251" s="40"/>
      <c r="B251" s="41"/>
      <c r="C251" s="207" t="s">
        <v>398</v>
      </c>
      <c r="D251" s="207" t="s">
        <v>160</v>
      </c>
      <c r="E251" s="208" t="s">
        <v>399</v>
      </c>
      <c r="F251" s="209" t="s">
        <v>400</v>
      </c>
      <c r="G251" s="210" t="s">
        <v>173</v>
      </c>
      <c r="H251" s="211">
        <v>1.1200000000000001</v>
      </c>
      <c r="I251" s="212"/>
      <c r="J251" s="213">
        <f>ROUND(I251*H251,2)</f>
        <v>0</v>
      </c>
      <c r="K251" s="209" t="s">
        <v>164</v>
      </c>
      <c r="L251" s="46"/>
      <c r="M251" s="214" t="s">
        <v>28</v>
      </c>
      <c r="N251" s="215" t="s">
        <v>45</v>
      </c>
      <c r="O251" s="86"/>
      <c r="P251" s="216">
        <f>O251*H251</f>
        <v>0</v>
      </c>
      <c r="Q251" s="216">
        <v>0</v>
      </c>
      <c r="R251" s="216">
        <f>Q251*H251</f>
        <v>0</v>
      </c>
      <c r="S251" s="216">
        <v>0</v>
      </c>
      <c r="T251" s="217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8" t="s">
        <v>251</v>
      </c>
      <c r="AT251" s="218" t="s">
        <v>160</v>
      </c>
      <c r="AU251" s="218" t="s">
        <v>84</v>
      </c>
      <c r="AY251" s="19" t="s">
        <v>157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9" t="s">
        <v>82</v>
      </c>
      <c r="BK251" s="219">
        <f>ROUND(I251*H251,2)</f>
        <v>0</v>
      </c>
      <c r="BL251" s="19" t="s">
        <v>251</v>
      </c>
      <c r="BM251" s="218" t="s">
        <v>401</v>
      </c>
    </row>
    <row r="252" s="2" customFormat="1">
      <c r="A252" s="40"/>
      <c r="B252" s="41"/>
      <c r="C252" s="42"/>
      <c r="D252" s="220" t="s">
        <v>167</v>
      </c>
      <c r="E252" s="42"/>
      <c r="F252" s="221" t="s">
        <v>402</v>
      </c>
      <c r="G252" s="42"/>
      <c r="H252" s="42"/>
      <c r="I252" s="222"/>
      <c r="J252" s="42"/>
      <c r="K252" s="42"/>
      <c r="L252" s="46"/>
      <c r="M252" s="223"/>
      <c r="N252" s="224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167</v>
      </c>
      <c r="AU252" s="19" t="s">
        <v>84</v>
      </c>
    </row>
    <row r="253" s="14" customFormat="1">
      <c r="A253" s="14"/>
      <c r="B253" s="236"/>
      <c r="C253" s="237"/>
      <c r="D253" s="227" t="s">
        <v>169</v>
      </c>
      <c r="E253" s="238" t="s">
        <v>28</v>
      </c>
      <c r="F253" s="239" t="s">
        <v>115</v>
      </c>
      <c r="G253" s="237"/>
      <c r="H253" s="240">
        <v>1.1200000000000001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6" t="s">
        <v>169</v>
      </c>
      <c r="AU253" s="246" t="s">
        <v>84</v>
      </c>
      <c r="AV253" s="14" t="s">
        <v>84</v>
      </c>
      <c r="AW253" s="14" t="s">
        <v>35</v>
      </c>
      <c r="AX253" s="14" t="s">
        <v>82</v>
      </c>
      <c r="AY253" s="246" t="s">
        <v>157</v>
      </c>
    </row>
    <row r="254" s="2" customFormat="1" ht="16.5" customHeight="1">
      <c r="A254" s="40"/>
      <c r="B254" s="41"/>
      <c r="C254" s="258" t="s">
        <v>403</v>
      </c>
      <c r="D254" s="258" t="s">
        <v>266</v>
      </c>
      <c r="E254" s="259" t="s">
        <v>404</v>
      </c>
      <c r="F254" s="260" t="s">
        <v>405</v>
      </c>
      <c r="G254" s="261" t="s">
        <v>406</v>
      </c>
      <c r="H254" s="262">
        <v>0.44800000000000001</v>
      </c>
      <c r="I254" s="263"/>
      <c r="J254" s="264">
        <f>ROUND(I254*H254,2)</f>
        <v>0</v>
      </c>
      <c r="K254" s="260" t="s">
        <v>164</v>
      </c>
      <c r="L254" s="265"/>
      <c r="M254" s="266" t="s">
        <v>28</v>
      </c>
      <c r="N254" s="267" t="s">
        <v>45</v>
      </c>
      <c r="O254" s="86"/>
      <c r="P254" s="216">
        <f>O254*H254</f>
        <v>0</v>
      </c>
      <c r="Q254" s="216">
        <v>0.001</v>
      </c>
      <c r="R254" s="216">
        <f>Q254*H254</f>
        <v>0.00044799999999999999</v>
      </c>
      <c r="S254" s="216">
        <v>0</v>
      </c>
      <c r="T254" s="217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8" t="s">
        <v>345</v>
      </c>
      <c r="AT254" s="218" t="s">
        <v>266</v>
      </c>
      <c r="AU254" s="218" t="s">
        <v>84</v>
      </c>
      <c r="AY254" s="19" t="s">
        <v>157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19" t="s">
        <v>82</v>
      </c>
      <c r="BK254" s="219">
        <f>ROUND(I254*H254,2)</f>
        <v>0</v>
      </c>
      <c r="BL254" s="19" t="s">
        <v>251</v>
      </c>
      <c r="BM254" s="218" t="s">
        <v>407</v>
      </c>
    </row>
    <row r="255" s="14" customFormat="1">
      <c r="A255" s="14"/>
      <c r="B255" s="236"/>
      <c r="C255" s="237"/>
      <c r="D255" s="227" t="s">
        <v>169</v>
      </c>
      <c r="E255" s="238" t="s">
        <v>28</v>
      </c>
      <c r="F255" s="239" t="s">
        <v>408</v>
      </c>
      <c r="G255" s="237"/>
      <c r="H255" s="240">
        <v>0.44800000000000001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6" t="s">
        <v>169</v>
      </c>
      <c r="AU255" s="246" t="s">
        <v>84</v>
      </c>
      <c r="AV255" s="14" t="s">
        <v>84</v>
      </c>
      <c r="AW255" s="14" t="s">
        <v>35</v>
      </c>
      <c r="AX255" s="14" t="s">
        <v>82</v>
      </c>
      <c r="AY255" s="246" t="s">
        <v>157</v>
      </c>
    </row>
    <row r="256" s="2" customFormat="1" ht="24.15" customHeight="1">
      <c r="A256" s="40"/>
      <c r="B256" s="41"/>
      <c r="C256" s="207" t="s">
        <v>409</v>
      </c>
      <c r="D256" s="207" t="s">
        <v>160</v>
      </c>
      <c r="E256" s="208" t="s">
        <v>410</v>
      </c>
      <c r="F256" s="209" t="s">
        <v>411</v>
      </c>
      <c r="G256" s="210" t="s">
        <v>173</v>
      </c>
      <c r="H256" s="211">
        <v>1.1200000000000001</v>
      </c>
      <c r="I256" s="212"/>
      <c r="J256" s="213">
        <f>ROUND(I256*H256,2)</f>
        <v>0</v>
      </c>
      <c r="K256" s="209" t="s">
        <v>164</v>
      </c>
      <c r="L256" s="46"/>
      <c r="M256" s="214" t="s">
        <v>28</v>
      </c>
      <c r="N256" s="215" t="s">
        <v>45</v>
      </c>
      <c r="O256" s="86"/>
      <c r="P256" s="216">
        <f>O256*H256</f>
        <v>0</v>
      </c>
      <c r="Q256" s="216">
        <v>0.00040000000000000002</v>
      </c>
      <c r="R256" s="216">
        <f>Q256*H256</f>
        <v>0.00044800000000000005</v>
      </c>
      <c r="S256" s="216">
        <v>0</v>
      </c>
      <c r="T256" s="217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8" t="s">
        <v>251</v>
      </c>
      <c r="AT256" s="218" t="s">
        <v>160</v>
      </c>
      <c r="AU256" s="218" t="s">
        <v>84</v>
      </c>
      <c r="AY256" s="19" t="s">
        <v>157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19" t="s">
        <v>82</v>
      </c>
      <c r="BK256" s="219">
        <f>ROUND(I256*H256,2)</f>
        <v>0</v>
      </c>
      <c r="BL256" s="19" t="s">
        <v>251</v>
      </c>
      <c r="BM256" s="218" t="s">
        <v>412</v>
      </c>
    </row>
    <row r="257" s="2" customFormat="1">
      <c r="A257" s="40"/>
      <c r="B257" s="41"/>
      <c r="C257" s="42"/>
      <c r="D257" s="220" t="s">
        <v>167</v>
      </c>
      <c r="E257" s="42"/>
      <c r="F257" s="221" t="s">
        <v>413</v>
      </c>
      <c r="G257" s="42"/>
      <c r="H257" s="42"/>
      <c r="I257" s="222"/>
      <c r="J257" s="42"/>
      <c r="K257" s="42"/>
      <c r="L257" s="46"/>
      <c r="M257" s="223"/>
      <c r="N257" s="224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167</v>
      </c>
      <c r="AU257" s="19" t="s">
        <v>84</v>
      </c>
    </row>
    <row r="258" s="14" customFormat="1">
      <c r="A258" s="14"/>
      <c r="B258" s="236"/>
      <c r="C258" s="237"/>
      <c r="D258" s="227" t="s">
        <v>169</v>
      </c>
      <c r="E258" s="238" t="s">
        <v>28</v>
      </c>
      <c r="F258" s="239" t="s">
        <v>115</v>
      </c>
      <c r="G258" s="237"/>
      <c r="H258" s="240">
        <v>1.1200000000000001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6" t="s">
        <v>169</v>
      </c>
      <c r="AU258" s="246" t="s">
        <v>84</v>
      </c>
      <c r="AV258" s="14" t="s">
        <v>84</v>
      </c>
      <c r="AW258" s="14" t="s">
        <v>35</v>
      </c>
      <c r="AX258" s="14" t="s">
        <v>82</v>
      </c>
      <c r="AY258" s="246" t="s">
        <v>157</v>
      </c>
    </row>
    <row r="259" s="2" customFormat="1" ht="16.5" customHeight="1">
      <c r="A259" s="40"/>
      <c r="B259" s="41"/>
      <c r="C259" s="258" t="s">
        <v>414</v>
      </c>
      <c r="D259" s="258" t="s">
        <v>266</v>
      </c>
      <c r="E259" s="259" t="s">
        <v>415</v>
      </c>
      <c r="F259" s="260" t="s">
        <v>416</v>
      </c>
      <c r="G259" s="261" t="s">
        <v>173</v>
      </c>
      <c r="H259" s="262">
        <v>1.3440000000000001</v>
      </c>
      <c r="I259" s="263"/>
      <c r="J259" s="264">
        <f>ROUND(I259*H259,2)</f>
        <v>0</v>
      </c>
      <c r="K259" s="260" t="s">
        <v>28</v>
      </c>
      <c r="L259" s="265"/>
      <c r="M259" s="266" t="s">
        <v>28</v>
      </c>
      <c r="N259" s="267" t="s">
        <v>45</v>
      </c>
      <c r="O259" s="86"/>
      <c r="P259" s="216">
        <f>O259*H259</f>
        <v>0</v>
      </c>
      <c r="Q259" s="216">
        <v>0.0054000000000000003</v>
      </c>
      <c r="R259" s="216">
        <f>Q259*H259</f>
        <v>0.0072576000000000012</v>
      </c>
      <c r="S259" s="216">
        <v>0</v>
      </c>
      <c r="T259" s="217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8" t="s">
        <v>345</v>
      </c>
      <c r="AT259" s="218" t="s">
        <v>266</v>
      </c>
      <c r="AU259" s="218" t="s">
        <v>84</v>
      </c>
      <c r="AY259" s="19" t="s">
        <v>157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19" t="s">
        <v>82</v>
      </c>
      <c r="BK259" s="219">
        <f>ROUND(I259*H259,2)</f>
        <v>0</v>
      </c>
      <c r="BL259" s="19" t="s">
        <v>251</v>
      </c>
      <c r="BM259" s="218" t="s">
        <v>417</v>
      </c>
    </row>
    <row r="260" s="14" customFormat="1">
      <c r="A260" s="14"/>
      <c r="B260" s="236"/>
      <c r="C260" s="237"/>
      <c r="D260" s="227" t="s">
        <v>169</v>
      </c>
      <c r="E260" s="238" t="s">
        <v>28</v>
      </c>
      <c r="F260" s="239" t="s">
        <v>418</v>
      </c>
      <c r="G260" s="237"/>
      <c r="H260" s="240">
        <v>1.3440000000000001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6" t="s">
        <v>169</v>
      </c>
      <c r="AU260" s="246" t="s">
        <v>84</v>
      </c>
      <c r="AV260" s="14" t="s">
        <v>84</v>
      </c>
      <c r="AW260" s="14" t="s">
        <v>35</v>
      </c>
      <c r="AX260" s="14" t="s">
        <v>82</v>
      </c>
      <c r="AY260" s="246" t="s">
        <v>157</v>
      </c>
    </row>
    <row r="261" s="2" customFormat="1" ht="37.8" customHeight="1">
      <c r="A261" s="40"/>
      <c r="B261" s="41"/>
      <c r="C261" s="207" t="s">
        <v>419</v>
      </c>
      <c r="D261" s="207" t="s">
        <v>160</v>
      </c>
      <c r="E261" s="208" t="s">
        <v>420</v>
      </c>
      <c r="F261" s="209" t="s">
        <v>421</v>
      </c>
      <c r="G261" s="210" t="s">
        <v>173</v>
      </c>
      <c r="H261" s="211">
        <v>1.1200000000000001</v>
      </c>
      <c r="I261" s="212"/>
      <c r="J261" s="213">
        <f>ROUND(I261*H261,2)</f>
        <v>0</v>
      </c>
      <c r="K261" s="209" t="s">
        <v>164</v>
      </c>
      <c r="L261" s="46"/>
      <c r="M261" s="214" t="s">
        <v>28</v>
      </c>
      <c r="N261" s="215" t="s">
        <v>45</v>
      </c>
      <c r="O261" s="86"/>
      <c r="P261" s="216">
        <f>O261*H261</f>
        <v>0</v>
      </c>
      <c r="Q261" s="216">
        <v>0</v>
      </c>
      <c r="R261" s="216">
        <f>Q261*H261</f>
        <v>0</v>
      </c>
      <c r="S261" s="216">
        <v>0.0054999999999999997</v>
      </c>
      <c r="T261" s="217">
        <f>S261*H261</f>
        <v>0.0061600000000000005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8" t="s">
        <v>251</v>
      </c>
      <c r="AT261" s="218" t="s">
        <v>160</v>
      </c>
      <c r="AU261" s="218" t="s">
        <v>84</v>
      </c>
      <c r="AY261" s="19" t="s">
        <v>157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19" t="s">
        <v>82</v>
      </c>
      <c r="BK261" s="219">
        <f>ROUND(I261*H261,2)</f>
        <v>0</v>
      </c>
      <c r="BL261" s="19" t="s">
        <v>251</v>
      </c>
      <c r="BM261" s="218" t="s">
        <v>422</v>
      </c>
    </row>
    <row r="262" s="2" customFormat="1">
      <c r="A262" s="40"/>
      <c r="B262" s="41"/>
      <c r="C262" s="42"/>
      <c r="D262" s="220" t="s">
        <v>167</v>
      </c>
      <c r="E262" s="42"/>
      <c r="F262" s="221" t="s">
        <v>423</v>
      </c>
      <c r="G262" s="42"/>
      <c r="H262" s="42"/>
      <c r="I262" s="222"/>
      <c r="J262" s="42"/>
      <c r="K262" s="42"/>
      <c r="L262" s="46"/>
      <c r="M262" s="223"/>
      <c r="N262" s="224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167</v>
      </c>
      <c r="AU262" s="19" t="s">
        <v>84</v>
      </c>
    </row>
    <row r="263" s="14" customFormat="1">
      <c r="A263" s="14"/>
      <c r="B263" s="236"/>
      <c r="C263" s="237"/>
      <c r="D263" s="227" t="s">
        <v>169</v>
      </c>
      <c r="E263" s="238" t="s">
        <v>28</v>
      </c>
      <c r="F263" s="239" t="s">
        <v>115</v>
      </c>
      <c r="G263" s="237"/>
      <c r="H263" s="240">
        <v>1.1200000000000001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6" t="s">
        <v>169</v>
      </c>
      <c r="AU263" s="246" t="s">
        <v>84</v>
      </c>
      <c r="AV263" s="14" t="s">
        <v>84</v>
      </c>
      <c r="AW263" s="14" t="s">
        <v>35</v>
      </c>
      <c r="AX263" s="14" t="s">
        <v>82</v>
      </c>
      <c r="AY263" s="246" t="s">
        <v>157</v>
      </c>
    </row>
    <row r="264" s="2" customFormat="1" ht="24.15" customHeight="1">
      <c r="A264" s="40"/>
      <c r="B264" s="41"/>
      <c r="C264" s="207" t="s">
        <v>424</v>
      </c>
      <c r="D264" s="207" t="s">
        <v>160</v>
      </c>
      <c r="E264" s="208" t="s">
        <v>425</v>
      </c>
      <c r="F264" s="209" t="s">
        <v>426</v>
      </c>
      <c r="G264" s="210" t="s">
        <v>173</v>
      </c>
      <c r="H264" s="211">
        <v>24.733000000000001</v>
      </c>
      <c r="I264" s="212"/>
      <c r="J264" s="213">
        <f>ROUND(I264*H264,2)</f>
        <v>0</v>
      </c>
      <c r="K264" s="209" t="s">
        <v>164</v>
      </c>
      <c r="L264" s="46"/>
      <c r="M264" s="214" t="s">
        <v>28</v>
      </c>
      <c r="N264" s="215" t="s">
        <v>45</v>
      </c>
      <c r="O264" s="86"/>
      <c r="P264" s="216">
        <f>O264*H264</f>
        <v>0</v>
      </c>
      <c r="Q264" s="216">
        <v>0</v>
      </c>
      <c r="R264" s="216">
        <f>Q264*H264</f>
        <v>0</v>
      </c>
      <c r="S264" s="216">
        <v>0</v>
      </c>
      <c r="T264" s="217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8" t="s">
        <v>251</v>
      </c>
      <c r="AT264" s="218" t="s">
        <v>160</v>
      </c>
      <c r="AU264" s="218" t="s">
        <v>84</v>
      </c>
      <c r="AY264" s="19" t="s">
        <v>157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19" t="s">
        <v>82</v>
      </c>
      <c r="BK264" s="219">
        <f>ROUND(I264*H264,2)</f>
        <v>0</v>
      </c>
      <c r="BL264" s="19" t="s">
        <v>251</v>
      </c>
      <c r="BM264" s="218" t="s">
        <v>427</v>
      </c>
    </row>
    <row r="265" s="2" customFormat="1">
      <c r="A265" s="40"/>
      <c r="B265" s="41"/>
      <c r="C265" s="42"/>
      <c r="D265" s="220" t="s">
        <v>167</v>
      </c>
      <c r="E265" s="42"/>
      <c r="F265" s="221" t="s">
        <v>428</v>
      </c>
      <c r="G265" s="42"/>
      <c r="H265" s="42"/>
      <c r="I265" s="222"/>
      <c r="J265" s="42"/>
      <c r="K265" s="42"/>
      <c r="L265" s="46"/>
      <c r="M265" s="223"/>
      <c r="N265" s="224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167</v>
      </c>
      <c r="AU265" s="19" t="s">
        <v>84</v>
      </c>
    </row>
    <row r="266" s="14" customFormat="1">
      <c r="A266" s="14"/>
      <c r="B266" s="236"/>
      <c r="C266" s="237"/>
      <c r="D266" s="227" t="s">
        <v>169</v>
      </c>
      <c r="E266" s="238" t="s">
        <v>28</v>
      </c>
      <c r="F266" s="239" t="s">
        <v>101</v>
      </c>
      <c r="G266" s="237"/>
      <c r="H266" s="240">
        <v>24.733000000000001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6" t="s">
        <v>169</v>
      </c>
      <c r="AU266" s="246" t="s">
        <v>84</v>
      </c>
      <c r="AV266" s="14" t="s">
        <v>84</v>
      </c>
      <c r="AW266" s="14" t="s">
        <v>35</v>
      </c>
      <c r="AX266" s="14" t="s">
        <v>82</v>
      </c>
      <c r="AY266" s="246" t="s">
        <v>157</v>
      </c>
    </row>
    <row r="267" s="2" customFormat="1" ht="16.5" customHeight="1">
      <c r="A267" s="40"/>
      <c r="B267" s="41"/>
      <c r="C267" s="258" t="s">
        <v>429</v>
      </c>
      <c r="D267" s="258" t="s">
        <v>266</v>
      </c>
      <c r="E267" s="259" t="s">
        <v>430</v>
      </c>
      <c r="F267" s="260" t="s">
        <v>431</v>
      </c>
      <c r="G267" s="261" t="s">
        <v>432</v>
      </c>
      <c r="H267" s="262">
        <v>2.9929999999999999</v>
      </c>
      <c r="I267" s="263"/>
      <c r="J267" s="264">
        <f>ROUND(I267*H267,2)</f>
        <v>0</v>
      </c>
      <c r="K267" s="260" t="s">
        <v>28</v>
      </c>
      <c r="L267" s="265"/>
      <c r="M267" s="266" t="s">
        <v>28</v>
      </c>
      <c r="N267" s="267" t="s">
        <v>45</v>
      </c>
      <c r="O267" s="86"/>
      <c r="P267" s="216">
        <f>O267*H267</f>
        <v>0</v>
      </c>
      <c r="Q267" s="216">
        <v>0.001</v>
      </c>
      <c r="R267" s="216">
        <f>Q267*H267</f>
        <v>0.002993</v>
      </c>
      <c r="S267" s="216">
        <v>0</v>
      </c>
      <c r="T267" s="217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8" t="s">
        <v>345</v>
      </c>
      <c r="AT267" s="218" t="s">
        <v>266</v>
      </c>
      <c r="AU267" s="218" t="s">
        <v>84</v>
      </c>
      <c r="AY267" s="19" t="s">
        <v>157</v>
      </c>
      <c r="BE267" s="219">
        <f>IF(N267="základní",J267,0)</f>
        <v>0</v>
      </c>
      <c r="BF267" s="219">
        <f>IF(N267="snížená",J267,0)</f>
        <v>0</v>
      </c>
      <c r="BG267" s="219">
        <f>IF(N267="zákl. přenesená",J267,0)</f>
        <v>0</v>
      </c>
      <c r="BH267" s="219">
        <f>IF(N267="sníž. přenesená",J267,0)</f>
        <v>0</v>
      </c>
      <c r="BI267" s="219">
        <f>IF(N267="nulová",J267,0)</f>
        <v>0</v>
      </c>
      <c r="BJ267" s="19" t="s">
        <v>82</v>
      </c>
      <c r="BK267" s="219">
        <f>ROUND(I267*H267,2)</f>
        <v>0</v>
      </c>
      <c r="BL267" s="19" t="s">
        <v>251</v>
      </c>
      <c r="BM267" s="218" t="s">
        <v>433</v>
      </c>
    </row>
    <row r="268" s="14" customFormat="1">
      <c r="A268" s="14"/>
      <c r="B268" s="236"/>
      <c r="C268" s="237"/>
      <c r="D268" s="227" t="s">
        <v>169</v>
      </c>
      <c r="E268" s="238" t="s">
        <v>28</v>
      </c>
      <c r="F268" s="239" t="s">
        <v>434</v>
      </c>
      <c r="G268" s="237"/>
      <c r="H268" s="240">
        <v>2.9929999999999999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6" t="s">
        <v>169</v>
      </c>
      <c r="AU268" s="246" t="s">
        <v>84</v>
      </c>
      <c r="AV268" s="14" t="s">
        <v>84</v>
      </c>
      <c r="AW268" s="14" t="s">
        <v>35</v>
      </c>
      <c r="AX268" s="14" t="s">
        <v>82</v>
      </c>
      <c r="AY268" s="246" t="s">
        <v>157</v>
      </c>
    </row>
    <row r="269" s="2" customFormat="1" ht="33" customHeight="1">
      <c r="A269" s="40"/>
      <c r="B269" s="41"/>
      <c r="C269" s="207" t="s">
        <v>435</v>
      </c>
      <c r="D269" s="207" t="s">
        <v>160</v>
      </c>
      <c r="E269" s="208" t="s">
        <v>436</v>
      </c>
      <c r="F269" s="209" t="s">
        <v>437</v>
      </c>
      <c r="G269" s="210" t="s">
        <v>173</v>
      </c>
      <c r="H269" s="211">
        <v>0.215</v>
      </c>
      <c r="I269" s="212"/>
      <c r="J269" s="213">
        <f>ROUND(I269*H269,2)</f>
        <v>0</v>
      </c>
      <c r="K269" s="209" t="s">
        <v>28</v>
      </c>
      <c r="L269" s="46"/>
      <c r="M269" s="214" t="s">
        <v>28</v>
      </c>
      <c r="N269" s="215" t="s">
        <v>45</v>
      </c>
      <c r="O269" s="86"/>
      <c r="P269" s="216">
        <f>O269*H269</f>
        <v>0</v>
      </c>
      <c r="Q269" s="216">
        <v>0.0035000000000000001</v>
      </c>
      <c r="R269" s="216">
        <f>Q269*H269</f>
        <v>0.00075250000000000002</v>
      </c>
      <c r="S269" s="216">
        <v>0</v>
      </c>
      <c r="T269" s="217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8" t="s">
        <v>251</v>
      </c>
      <c r="AT269" s="218" t="s">
        <v>160</v>
      </c>
      <c r="AU269" s="218" t="s">
        <v>84</v>
      </c>
      <c r="AY269" s="19" t="s">
        <v>157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19" t="s">
        <v>82</v>
      </c>
      <c r="BK269" s="219">
        <f>ROUND(I269*H269,2)</f>
        <v>0</v>
      </c>
      <c r="BL269" s="19" t="s">
        <v>251</v>
      </c>
      <c r="BM269" s="218" t="s">
        <v>438</v>
      </c>
    </row>
    <row r="270" s="13" customFormat="1">
      <c r="A270" s="13"/>
      <c r="B270" s="225"/>
      <c r="C270" s="226"/>
      <c r="D270" s="227" t="s">
        <v>169</v>
      </c>
      <c r="E270" s="228" t="s">
        <v>28</v>
      </c>
      <c r="F270" s="229" t="s">
        <v>277</v>
      </c>
      <c r="G270" s="226"/>
      <c r="H270" s="228" t="s">
        <v>28</v>
      </c>
      <c r="I270" s="230"/>
      <c r="J270" s="226"/>
      <c r="K270" s="226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169</v>
      </c>
      <c r="AU270" s="235" t="s">
        <v>84</v>
      </c>
      <c r="AV270" s="13" t="s">
        <v>82</v>
      </c>
      <c r="AW270" s="13" t="s">
        <v>35</v>
      </c>
      <c r="AX270" s="13" t="s">
        <v>74</v>
      </c>
      <c r="AY270" s="235" t="s">
        <v>157</v>
      </c>
    </row>
    <row r="271" s="14" customFormat="1">
      <c r="A271" s="14"/>
      <c r="B271" s="236"/>
      <c r="C271" s="237"/>
      <c r="D271" s="227" t="s">
        <v>169</v>
      </c>
      <c r="E271" s="238" t="s">
        <v>28</v>
      </c>
      <c r="F271" s="239" t="s">
        <v>439</v>
      </c>
      <c r="G271" s="237"/>
      <c r="H271" s="240">
        <v>0.215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6" t="s">
        <v>169</v>
      </c>
      <c r="AU271" s="246" t="s">
        <v>84</v>
      </c>
      <c r="AV271" s="14" t="s">
        <v>84</v>
      </c>
      <c r="AW271" s="14" t="s">
        <v>35</v>
      </c>
      <c r="AX271" s="14" t="s">
        <v>82</v>
      </c>
      <c r="AY271" s="246" t="s">
        <v>157</v>
      </c>
    </row>
    <row r="272" s="2" customFormat="1" ht="55.5" customHeight="1">
      <c r="A272" s="40"/>
      <c r="B272" s="41"/>
      <c r="C272" s="207" t="s">
        <v>440</v>
      </c>
      <c r="D272" s="207" t="s">
        <v>160</v>
      </c>
      <c r="E272" s="208" t="s">
        <v>441</v>
      </c>
      <c r="F272" s="209" t="s">
        <v>442</v>
      </c>
      <c r="G272" s="210" t="s">
        <v>254</v>
      </c>
      <c r="H272" s="211">
        <v>0.012</v>
      </c>
      <c r="I272" s="212"/>
      <c r="J272" s="213">
        <f>ROUND(I272*H272,2)</f>
        <v>0</v>
      </c>
      <c r="K272" s="209" t="s">
        <v>164</v>
      </c>
      <c r="L272" s="46"/>
      <c r="M272" s="214" t="s">
        <v>28</v>
      </c>
      <c r="N272" s="215" t="s">
        <v>45</v>
      </c>
      <c r="O272" s="86"/>
      <c r="P272" s="216">
        <f>O272*H272</f>
        <v>0</v>
      </c>
      <c r="Q272" s="216">
        <v>0</v>
      </c>
      <c r="R272" s="216">
        <f>Q272*H272</f>
        <v>0</v>
      </c>
      <c r="S272" s="216">
        <v>0</v>
      </c>
      <c r="T272" s="217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8" t="s">
        <v>251</v>
      </c>
      <c r="AT272" s="218" t="s">
        <v>160</v>
      </c>
      <c r="AU272" s="218" t="s">
        <v>84</v>
      </c>
      <c r="AY272" s="19" t="s">
        <v>157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19" t="s">
        <v>82</v>
      </c>
      <c r="BK272" s="219">
        <f>ROUND(I272*H272,2)</f>
        <v>0</v>
      </c>
      <c r="BL272" s="19" t="s">
        <v>251</v>
      </c>
      <c r="BM272" s="218" t="s">
        <v>443</v>
      </c>
    </row>
    <row r="273" s="2" customFormat="1">
      <c r="A273" s="40"/>
      <c r="B273" s="41"/>
      <c r="C273" s="42"/>
      <c r="D273" s="220" t="s">
        <v>167</v>
      </c>
      <c r="E273" s="42"/>
      <c r="F273" s="221" t="s">
        <v>444</v>
      </c>
      <c r="G273" s="42"/>
      <c r="H273" s="42"/>
      <c r="I273" s="222"/>
      <c r="J273" s="42"/>
      <c r="K273" s="42"/>
      <c r="L273" s="46"/>
      <c r="M273" s="223"/>
      <c r="N273" s="224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167</v>
      </c>
      <c r="AU273" s="19" t="s">
        <v>84</v>
      </c>
    </row>
    <row r="274" s="12" customFormat="1" ht="22.8" customHeight="1">
      <c r="A274" s="12"/>
      <c r="B274" s="191"/>
      <c r="C274" s="192"/>
      <c r="D274" s="193" t="s">
        <v>73</v>
      </c>
      <c r="E274" s="205" t="s">
        <v>445</v>
      </c>
      <c r="F274" s="205" t="s">
        <v>446</v>
      </c>
      <c r="G274" s="192"/>
      <c r="H274" s="192"/>
      <c r="I274" s="195"/>
      <c r="J274" s="206">
        <f>BK274</f>
        <v>0</v>
      </c>
      <c r="K274" s="192"/>
      <c r="L274" s="197"/>
      <c r="M274" s="198"/>
      <c r="N274" s="199"/>
      <c r="O274" s="199"/>
      <c r="P274" s="200">
        <f>SUM(P275:P287)</f>
        <v>0</v>
      </c>
      <c r="Q274" s="199"/>
      <c r="R274" s="200">
        <f>SUM(R275:R287)</f>
        <v>0.0011088000000000001</v>
      </c>
      <c r="S274" s="199"/>
      <c r="T274" s="201">
        <f>SUM(T275:T287)</f>
        <v>0.0033375000000000002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2" t="s">
        <v>84</v>
      </c>
      <c r="AT274" s="203" t="s">
        <v>73</v>
      </c>
      <c r="AU274" s="203" t="s">
        <v>82</v>
      </c>
      <c r="AY274" s="202" t="s">
        <v>157</v>
      </c>
      <c r="BK274" s="204">
        <f>SUM(BK275:BK287)</f>
        <v>0</v>
      </c>
    </row>
    <row r="275" s="2" customFormat="1" ht="55.5" customHeight="1">
      <c r="A275" s="40"/>
      <c r="B275" s="41"/>
      <c r="C275" s="207" t="s">
        <v>447</v>
      </c>
      <c r="D275" s="207" t="s">
        <v>160</v>
      </c>
      <c r="E275" s="208" t="s">
        <v>448</v>
      </c>
      <c r="F275" s="209" t="s">
        <v>449</v>
      </c>
      <c r="G275" s="210" t="s">
        <v>173</v>
      </c>
      <c r="H275" s="211">
        <v>1.335</v>
      </c>
      <c r="I275" s="212"/>
      <c r="J275" s="213">
        <f>ROUND(I275*H275,2)</f>
        <v>0</v>
      </c>
      <c r="K275" s="209" t="s">
        <v>164</v>
      </c>
      <c r="L275" s="46"/>
      <c r="M275" s="214" t="s">
        <v>28</v>
      </c>
      <c r="N275" s="215" t="s">
        <v>45</v>
      </c>
      <c r="O275" s="86"/>
      <c r="P275" s="216">
        <f>O275*H275</f>
        <v>0</v>
      </c>
      <c r="Q275" s="216">
        <v>0</v>
      </c>
      <c r="R275" s="216">
        <f>Q275*H275</f>
        <v>0</v>
      </c>
      <c r="S275" s="216">
        <v>0.0025000000000000001</v>
      </c>
      <c r="T275" s="217">
        <f>S275*H275</f>
        <v>0.0033375000000000002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8" t="s">
        <v>251</v>
      </c>
      <c r="AT275" s="218" t="s">
        <v>160</v>
      </c>
      <c r="AU275" s="218" t="s">
        <v>84</v>
      </c>
      <c r="AY275" s="19" t="s">
        <v>157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19" t="s">
        <v>82</v>
      </c>
      <c r="BK275" s="219">
        <f>ROUND(I275*H275,2)</f>
        <v>0</v>
      </c>
      <c r="BL275" s="19" t="s">
        <v>251</v>
      </c>
      <c r="BM275" s="218" t="s">
        <v>450</v>
      </c>
    </row>
    <row r="276" s="2" customFormat="1">
      <c r="A276" s="40"/>
      <c r="B276" s="41"/>
      <c r="C276" s="42"/>
      <c r="D276" s="220" t="s">
        <v>167</v>
      </c>
      <c r="E276" s="42"/>
      <c r="F276" s="221" t="s">
        <v>451</v>
      </c>
      <c r="G276" s="42"/>
      <c r="H276" s="42"/>
      <c r="I276" s="222"/>
      <c r="J276" s="42"/>
      <c r="K276" s="42"/>
      <c r="L276" s="46"/>
      <c r="M276" s="223"/>
      <c r="N276" s="224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167</v>
      </c>
      <c r="AU276" s="19" t="s">
        <v>84</v>
      </c>
    </row>
    <row r="277" s="13" customFormat="1">
      <c r="A277" s="13"/>
      <c r="B277" s="225"/>
      <c r="C277" s="226"/>
      <c r="D277" s="227" t="s">
        <v>169</v>
      </c>
      <c r="E277" s="228" t="s">
        <v>28</v>
      </c>
      <c r="F277" s="229" t="s">
        <v>277</v>
      </c>
      <c r="G277" s="226"/>
      <c r="H277" s="228" t="s">
        <v>28</v>
      </c>
      <c r="I277" s="230"/>
      <c r="J277" s="226"/>
      <c r="K277" s="226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169</v>
      </c>
      <c r="AU277" s="235" t="s">
        <v>84</v>
      </c>
      <c r="AV277" s="13" t="s">
        <v>82</v>
      </c>
      <c r="AW277" s="13" t="s">
        <v>35</v>
      </c>
      <c r="AX277" s="13" t="s">
        <v>74</v>
      </c>
      <c r="AY277" s="235" t="s">
        <v>157</v>
      </c>
    </row>
    <row r="278" s="14" customFormat="1">
      <c r="A278" s="14"/>
      <c r="B278" s="236"/>
      <c r="C278" s="237"/>
      <c r="D278" s="227" t="s">
        <v>169</v>
      </c>
      <c r="E278" s="238" t="s">
        <v>28</v>
      </c>
      <c r="F278" s="239" t="s">
        <v>439</v>
      </c>
      <c r="G278" s="237"/>
      <c r="H278" s="240">
        <v>0.215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6" t="s">
        <v>169</v>
      </c>
      <c r="AU278" s="246" t="s">
        <v>84</v>
      </c>
      <c r="AV278" s="14" t="s">
        <v>84</v>
      </c>
      <c r="AW278" s="14" t="s">
        <v>35</v>
      </c>
      <c r="AX278" s="14" t="s">
        <v>74</v>
      </c>
      <c r="AY278" s="246" t="s">
        <v>157</v>
      </c>
    </row>
    <row r="279" s="14" customFormat="1">
      <c r="A279" s="14"/>
      <c r="B279" s="236"/>
      <c r="C279" s="237"/>
      <c r="D279" s="227" t="s">
        <v>169</v>
      </c>
      <c r="E279" s="238" t="s">
        <v>28</v>
      </c>
      <c r="F279" s="239" t="s">
        <v>115</v>
      </c>
      <c r="G279" s="237"/>
      <c r="H279" s="240">
        <v>1.1200000000000001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6" t="s">
        <v>169</v>
      </c>
      <c r="AU279" s="246" t="s">
        <v>84</v>
      </c>
      <c r="AV279" s="14" t="s">
        <v>84</v>
      </c>
      <c r="AW279" s="14" t="s">
        <v>35</v>
      </c>
      <c r="AX279" s="14" t="s">
        <v>74</v>
      </c>
      <c r="AY279" s="246" t="s">
        <v>157</v>
      </c>
    </row>
    <row r="280" s="15" customFormat="1">
      <c r="A280" s="15"/>
      <c r="B280" s="247"/>
      <c r="C280" s="248"/>
      <c r="D280" s="227" t="s">
        <v>169</v>
      </c>
      <c r="E280" s="249" t="s">
        <v>28</v>
      </c>
      <c r="F280" s="250" t="s">
        <v>178</v>
      </c>
      <c r="G280" s="248"/>
      <c r="H280" s="251">
        <v>1.335</v>
      </c>
      <c r="I280" s="252"/>
      <c r="J280" s="248"/>
      <c r="K280" s="248"/>
      <c r="L280" s="253"/>
      <c r="M280" s="254"/>
      <c r="N280" s="255"/>
      <c r="O280" s="255"/>
      <c r="P280" s="255"/>
      <c r="Q280" s="255"/>
      <c r="R280" s="255"/>
      <c r="S280" s="255"/>
      <c r="T280" s="256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7" t="s">
        <v>169</v>
      </c>
      <c r="AU280" s="257" t="s">
        <v>84</v>
      </c>
      <c r="AV280" s="15" t="s">
        <v>165</v>
      </c>
      <c r="AW280" s="15" t="s">
        <v>35</v>
      </c>
      <c r="AX280" s="15" t="s">
        <v>82</v>
      </c>
      <c r="AY280" s="257" t="s">
        <v>157</v>
      </c>
    </row>
    <row r="281" s="2" customFormat="1" ht="37.8" customHeight="1">
      <c r="A281" s="40"/>
      <c r="B281" s="41"/>
      <c r="C281" s="207" t="s">
        <v>452</v>
      </c>
      <c r="D281" s="207" t="s">
        <v>160</v>
      </c>
      <c r="E281" s="208" t="s">
        <v>453</v>
      </c>
      <c r="F281" s="209" t="s">
        <v>454</v>
      </c>
      <c r="G281" s="210" t="s">
        <v>173</v>
      </c>
      <c r="H281" s="211">
        <v>1.1200000000000001</v>
      </c>
      <c r="I281" s="212"/>
      <c r="J281" s="213">
        <f>ROUND(I281*H281,2)</f>
        <v>0</v>
      </c>
      <c r="K281" s="209" t="s">
        <v>164</v>
      </c>
      <c r="L281" s="46"/>
      <c r="M281" s="214" t="s">
        <v>28</v>
      </c>
      <c r="N281" s="215" t="s">
        <v>45</v>
      </c>
      <c r="O281" s="86"/>
      <c r="P281" s="216">
        <f>O281*H281</f>
        <v>0</v>
      </c>
      <c r="Q281" s="216">
        <v>0</v>
      </c>
      <c r="R281" s="216">
        <f>Q281*H281</f>
        <v>0</v>
      </c>
      <c r="S281" s="216">
        <v>0</v>
      </c>
      <c r="T281" s="217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8" t="s">
        <v>251</v>
      </c>
      <c r="AT281" s="218" t="s">
        <v>160</v>
      </c>
      <c r="AU281" s="218" t="s">
        <v>84</v>
      </c>
      <c r="AY281" s="19" t="s">
        <v>157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19" t="s">
        <v>82</v>
      </c>
      <c r="BK281" s="219">
        <f>ROUND(I281*H281,2)</f>
        <v>0</v>
      </c>
      <c r="BL281" s="19" t="s">
        <v>251</v>
      </c>
      <c r="BM281" s="218" t="s">
        <v>455</v>
      </c>
    </row>
    <row r="282" s="2" customFormat="1">
      <c r="A282" s="40"/>
      <c r="B282" s="41"/>
      <c r="C282" s="42"/>
      <c r="D282" s="220" t="s">
        <v>167</v>
      </c>
      <c r="E282" s="42"/>
      <c r="F282" s="221" t="s">
        <v>456</v>
      </c>
      <c r="G282" s="42"/>
      <c r="H282" s="42"/>
      <c r="I282" s="222"/>
      <c r="J282" s="42"/>
      <c r="K282" s="42"/>
      <c r="L282" s="46"/>
      <c r="M282" s="223"/>
      <c r="N282" s="224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167</v>
      </c>
      <c r="AU282" s="19" t="s">
        <v>84</v>
      </c>
    </row>
    <row r="283" s="14" customFormat="1">
      <c r="A283" s="14"/>
      <c r="B283" s="236"/>
      <c r="C283" s="237"/>
      <c r="D283" s="227" t="s">
        <v>169</v>
      </c>
      <c r="E283" s="238" t="s">
        <v>28</v>
      </c>
      <c r="F283" s="239" t="s">
        <v>115</v>
      </c>
      <c r="G283" s="237"/>
      <c r="H283" s="240">
        <v>1.1200000000000001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6" t="s">
        <v>169</v>
      </c>
      <c r="AU283" s="246" t="s">
        <v>84</v>
      </c>
      <c r="AV283" s="14" t="s">
        <v>84</v>
      </c>
      <c r="AW283" s="14" t="s">
        <v>35</v>
      </c>
      <c r="AX283" s="14" t="s">
        <v>82</v>
      </c>
      <c r="AY283" s="246" t="s">
        <v>157</v>
      </c>
    </row>
    <row r="284" s="2" customFormat="1" ht="24.15" customHeight="1">
      <c r="A284" s="40"/>
      <c r="B284" s="41"/>
      <c r="C284" s="258" t="s">
        <v>457</v>
      </c>
      <c r="D284" s="258" t="s">
        <v>266</v>
      </c>
      <c r="E284" s="259" t="s">
        <v>458</v>
      </c>
      <c r="F284" s="260" t="s">
        <v>459</v>
      </c>
      <c r="G284" s="261" t="s">
        <v>173</v>
      </c>
      <c r="H284" s="262">
        <v>1.232</v>
      </c>
      <c r="I284" s="263"/>
      <c r="J284" s="264">
        <f>ROUND(I284*H284,2)</f>
        <v>0</v>
      </c>
      <c r="K284" s="260" t="s">
        <v>164</v>
      </c>
      <c r="L284" s="265"/>
      <c r="M284" s="266" t="s">
        <v>28</v>
      </c>
      <c r="N284" s="267" t="s">
        <v>45</v>
      </c>
      <c r="O284" s="86"/>
      <c r="P284" s="216">
        <f>O284*H284</f>
        <v>0</v>
      </c>
      <c r="Q284" s="216">
        <v>0.00089999999999999998</v>
      </c>
      <c r="R284" s="216">
        <f>Q284*H284</f>
        <v>0.0011088000000000001</v>
      </c>
      <c r="S284" s="216">
        <v>0</v>
      </c>
      <c r="T284" s="217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8" t="s">
        <v>345</v>
      </c>
      <c r="AT284" s="218" t="s">
        <v>266</v>
      </c>
      <c r="AU284" s="218" t="s">
        <v>84</v>
      </c>
      <c r="AY284" s="19" t="s">
        <v>157</v>
      </c>
      <c r="BE284" s="219">
        <f>IF(N284="základní",J284,0)</f>
        <v>0</v>
      </c>
      <c r="BF284" s="219">
        <f>IF(N284="snížená",J284,0)</f>
        <v>0</v>
      </c>
      <c r="BG284" s="219">
        <f>IF(N284="zákl. přenesená",J284,0)</f>
        <v>0</v>
      </c>
      <c r="BH284" s="219">
        <f>IF(N284="sníž. přenesená",J284,0)</f>
        <v>0</v>
      </c>
      <c r="BI284" s="219">
        <f>IF(N284="nulová",J284,0)</f>
        <v>0</v>
      </c>
      <c r="BJ284" s="19" t="s">
        <v>82</v>
      </c>
      <c r="BK284" s="219">
        <f>ROUND(I284*H284,2)</f>
        <v>0</v>
      </c>
      <c r="BL284" s="19" t="s">
        <v>251</v>
      </c>
      <c r="BM284" s="218" t="s">
        <v>460</v>
      </c>
    </row>
    <row r="285" s="14" customFormat="1">
      <c r="A285" s="14"/>
      <c r="B285" s="236"/>
      <c r="C285" s="237"/>
      <c r="D285" s="227" t="s">
        <v>169</v>
      </c>
      <c r="E285" s="238" t="s">
        <v>28</v>
      </c>
      <c r="F285" s="239" t="s">
        <v>461</v>
      </c>
      <c r="G285" s="237"/>
      <c r="H285" s="240">
        <v>1.232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6" t="s">
        <v>169</v>
      </c>
      <c r="AU285" s="246" t="s">
        <v>84</v>
      </c>
      <c r="AV285" s="14" t="s">
        <v>84</v>
      </c>
      <c r="AW285" s="14" t="s">
        <v>35</v>
      </c>
      <c r="AX285" s="14" t="s">
        <v>82</v>
      </c>
      <c r="AY285" s="246" t="s">
        <v>157</v>
      </c>
    </row>
    <row r="286" s="2" customFormat="1" ht="49.05" customHeight="1">
      <c r="A286" s="40"/>
      <c r="B286" s="41"/>
      <c r="C286" s="207" t="s">
        <v>462</v>
      </c>
      <c r="D286" s="207" t="s">
        <v>160</v>
      </c>
      <c r="E286" s="208" t="s">
        <v>463</v>
      </c>
      <c r="F286" s="209" t="s">
        <v>464</v>
      </c>
      <c r="G286" s="210" t="s">
        <v>254</v>
      </c>
      <c r="H286" s="211">
        <v>0.001</v>
      </c>
      <c r="I286" s="212"/>
      <c r="J286" s="213">
        <f>ROUND(I286*H286,2)</f>
        <v>0</v>
      </c>
      <c r="K286" s="209" t="s">
        <v>164</v>
      </c>
      <c r="L286" s="46"/>
      <c r="M286" s="214" t="s">
        <v>28</v>
      </c>
      <c r="N286" s="215" t="s">
        <v>45</v>
      </c>
      <c r="O286" s="86"/>
      <c r="P286" s="216">
        <f>O286*H286</f>
        <v>0</v>
      </c>
      <c r="Q286" s="216">
        <v>0</v>
      </c>
      <c r="R286" s="216">
        <f>Q286*H286</f>
        <v>0</v>
      </c>
      <c r="S286" s="216">
        <v>0</v>
      </c>
      <c r="T286" s="217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8" t="s">
        <v>251</v>
      </c>
      <c r="AT286" s="218" t="s">
        <v>160</v>
      </c>
      <c r="AU286" s="218" t="s">
        <v>84</v>
      </c>
      <c r="AY286" s="19" t="s">
        <v>157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19" t="s">
        <v>82</v>
      </c>
      <c r="BK286" s="219">
        <f>ROUND(I286*H286,2)</f>
        <v>0</v>
      </c>
      <c r="BL286" s="19" t="s">
        <v>251</v>
      </c>
      <c r="BM286" s="218" t="s">
        <v>465</v>
      </c>
    </row>
    <row r="287" s="2" customFormat="1">
      <c r="A287" s="40"/>
      <c r="B287" s="41"/>
      <c r="C287" s="42"/>
      <c r="D287" s="220" t="s">
        <v>167</v>
      </c>
      <c r="E287" s="42"/>
      <c r="F287" s="221" t="s">
        <v>466</v>
      </c>
      <c r="G287" s="42"/>
      <c r="H287" s="42"/>
      <c r="I287" s="222"/>
      <c r="J287" s="42"/>
      <c r="K287" s="42"/>
      <c r="L287" s="46"/>
      <c r="M287" s="223"/>
      <c r="N287" s="224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167</v>
      </c>
      <c r="AU287" s="19" t="s">
        <v>84</v>
      </c>
    </row>
    <row r="288" s="12" customFormat="1" ht="22.8" customHeight="1">
      <c r="A288" s="12"/>
      <c r="B288" s="191"/>
      <c r="C288" s="192"/>
      <c r="D288" s="193" t="s">
        <v>73</v>
      </c>
      <c r="E288" s="205" t="s">
        <v>467</v>
      </c>
      <c r="F288" s="205" t="s">
        <v>468</v>
      </c>
      <c r="G288" s="192"/>
      <c r="H288" s="192"/>
      <c r="I288" s="195"/>
      <c r="J288" s="206">
        <f>BK288</f>
        <v>0</v>
      </c>
      <c r="K288" s="192"/>
      <c r="L288" s="197"/>
      <c r="M288" s="198"/>
      <c r="N288" s="199"/>
      <c r="O288" s="199"/>
      <c r="P288" s="200">
        <f>SUM(P289:P316)</f>
        <v>0</v>
      </c>
      <c r="Q288" s="199"/>
      <c r="R288" s="200">
        <f>SUM(R289:R316)</f>
        <v>0.077191900000000008</v>
      </c>
      <c r="S288" s="199"/>
      <c r="T288" s="201">
        <f>SUM(T289:T316)</f>
        <v>0.020240000000000001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2" t="s">
        <v>84</v>
      </c>
      <c r="AT288" s="203" t="s">
        <v>73</v>
      </c>
      <c r="AU288" s="203" t="s">
        <v>82</v>
      </c>
      <c r="AY288" s="202" t="s">
        <v>157</v>
      </c>
      <c r="BK288" s="204">
        <f>SUM(BK289:BK316)</f>
        <v>0</v>
      </c>
    </row>
    <row r="289" s="2" customFormat="1" ht="37.8" customHeight="1">
      <c r="A289" s="40"/>
      <c r="B289" s="41"/>
      <c r="C289" s="207" t="s">
        <v>469</v>
      </c>
      <c r="D289" s="207" t="s">
        <v>160</v>
      </c>
      <c r="E289" s="208" t="s">
        <v>470</v>
      </c>
      <c r="F289" s="209" t="s">
        <v>471</v>
      </c>
      <c r="G289" s="210" t="s">
        <v>173</v>
      </c>
      <c r="H289" s="211">
        <v>7.1399999999999997</v>
      </c>
      <c r="I289" s="212"/>
      <c r="J289" s="213">
        <f>ROUND(I289*H289,2)</f>
        <v>0</v>
      </c>
      <c r="K289" s="209" t="s">
        <v>164</v>
      </c>
      <c r="L289" s="46"/>
      <c r="M289" s="214" t="s">
        <v>28</v>
      </c>
      <c r="N289" s="215" t="s">
        <v>45</v>
      </c>
      <c r="O289" s="86"/>
      <c r="P289" s="216">
        <f>O289*H289</f>
        <v>0</v>
      </c>
      <c r="Q289" s="216">
        <v>0.00010000000000000001</v>
      </c>
      <c r="R289" s="216">
        <f>Q289*H289</f>
        <v>0.00071400000000000001</v>
      </c>
      <c r="S289" s="216">
        <v>0</v>
      </c>
      <c r="T289" s="217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8" t="s">
        <v>251</v>
      </c>
      <c r="AT289" s="218" t="s">
        <v>160</v>
      </c>
      <c r="AU289" s="218" t="s">
        <v>84</v>
      </c>
      <c r="AY289" s="19" t="s">
        <v>157</v>
      </c>
      <c r="BE289" s="219">
        <f>IF(N289="základní",J289,0)</f>
        <v>0</v>
      </c>
      <c r="BF289" s="219">
        <f>IF(N289="snížená",J289,0)</f>
        <v>0</v>
      </c>
      <c r="BG289" s="219">
        <f>IF(N289="zákl. přenesená",J289,0)</f>
        <v>0</v>
      </c>
      <c r="BH289" s="219">
        <f>IF(N289="sníž. přenesená",J289,0)</f>
        <v>0</v>
      </c>
      <c r="BI289" s="219">
        <f>IF(N289="nulová",J289,0)</f>
        <v>0</v>
      </c>
      <c r="BJ289" s="19" t="s">
        <v>82</v>
      </c>
      <c r="BK289" s="219">
        <f>ROUND(I289*H289,2)</f>
        <v>0</v>
      </c>
      <c r="BL289" s="19" t="s">
        <v>251</v>
      </c>
      <c r="BM289" s="218" t="s">
        <v>472</v>
      </c>
    </row>
    <row r="290" s="2" customFormat="1">
      <c r="A290" s="40"/>
      <c r="B290" s="41"/>
      <c r="C290" s="42"/>
      <c r="D290" s="220" t="s">
        <v>167</v>
      </c>
      <c r="E290" s="42"/>
      <c r="F290" s="221" t="s">
        <v>473</v>
      </c>
      <c r="G290" s="42"/>
      <c r="H290" s="42"/>
      <c r="I290" s="222"/>
      <c r="J290" s="42"/>
      <c r="K290" s="42"/>
      <c r="L290" s="46"/>
      <c r="M290" s="223"/>
      <c r="N290" s="224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167</v>
      </c>
      <c r="AU290" s="19" t="s">
        <v>84</v>
      </c>
    </row>
    <row r="291" s="14" customFormat="1">
      <c r="A291" s="14"/>
      <c r="B291" s="236"/>
      <c r="C291" s="237"/>
      <c r="D291" s="227" t="s">
        <v>169</v>
      </c>
      <c r="E291" s="238" t="s">
        <v>28</v>
      </c>
      <c r="F291" s="239" t="s">
        <v>105</v>
      </c>
      <c r="G291" s="237"/>
      <c r="H291" s="240">
        <v>3.3900000000000001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6" t="s">
        <v>169</v>
      </c>
      <c r="AU291" s="246" t="s">
        <v>84</v>
      </c>
      <c r="AV291" s="14" t="s">
        <v>84</v>
      </c>
      <c r="AW291" s="14" t="s">
        <v>35</v>
      </c>
      <c r="AX291" s="14" t="s">
        <v>74</v>
      </c>
      <c r="AY291" s="246" t="s">
        <v>157</v>
      </c>
    </row>
    <row r="292" s="14" customFormat="1">
      <c r="A292" s="14"/>
      <c r="B292" s="236"/>
      <c r="C292" s="237"/>
      <c r="D292" s="227" t="s">
        <v>169</v>
      </c>
      <c r="E292" s="238" t="s">
        <v>28</v>
      </c>
      <c r="F292" s="239" t="s">
        <v>108</v>
      </c>
      <c r="G292" s="237"/>
      <c r="H292" s="240">
        <v>3.75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6" t="s">
        <v>169</v>
      </c>
      <c r="AU292" s="246" t="s">
        <v>84</v>
      </c>
      <c r="AV292" s="14" t="s">
        <v>84</v>
      </c>
      <c r="AW292" s="14" t="s">
        <v>35</v>
      </c>
      <c r="AX292" s="14" t="s">
        <v>74</v>
      </c>
      <c r="AY292" s="246" t="s">
        <v>157</v>
      </c>
    </row>
    <row r="293" s="15" customFormat="1">
      <c r="A293" s="15"/>
      <c r="B293" s="247"/>
      <c r="C293" s="248"/>
      <c r="D293" s="227" t="s">
        <v>169</v>
      </c>
      <c r="E293" s="249" t="s">
        <v>111</v>
      </c>
      <c r="F293" s="250" t="s">
        <v>178</v>
      </c>
      <c r="G293" s="248"/>
      <c r="H293" s="251">
        <v>7.1399999999999997</v>
      </c>
      <c r="I293" s="252"/>
      <c r="J293" s="248"/>
      <c r="K293" s="248"/>
      <c r="L293" s="253"/>
      <c r="M293" s="254"/>
      <c r="N293" s="255"/>
      <c r="O293" s="255"/>
      <c r="P293" s="255"/>
      <c r="Q293" s="255"/>
      <c r="R293" s="255"/>
      <c r="S293" s="255"/>
      <c r="T293" s="256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7" t="s">
        <v>169</v>
      </c>
      <c r="AU293" s="257" t="s">
        <v>84</v>
      </c>
      <c r="AV293" s="15" t="s">
        <v>165</v>
      </c>
      <c r="AW293" s="15" t="s">
        <v>35</v>
      </c>
      <c r="AX293" s="15" t="s">
        <v>82</v>
      </c>
      <c r="AY293" s="257" t="s">
        <v>157</v>
      </c>
    </row>
    <row r="294" s="2" customFormat="1" ht="24.15" customHeight="1">
      <c r="A294" s="40"/>
      <c r="B294" s="41"/>
      <c r="C294" s="207" t="s">
        <v>474</v>
      </c>
      <c r="D294" s="207" t="s">
        <v>160</v>
      </c>
      <c r="E294" s="208" t="s">
        <v>475</v>
      </c>
      <c r="F294" s="209" t="s">
        <v>476</v>
      </c>
      <c r="G294" s="210" t="s">
        <v>173</v>
      </c>
      <c r="H294" s="211">
        <v>3.75</v>
      </c>
      <c r="I294" s="212"/>
      <c r="J294" s="213">
        <f>ROUND(I294*H294,2)</f>
        <v>0</v>
      </c>
      <c r="K294" s="209" t="s">
        <v>164</v>
      </c>
      <c r="L294" s="46"/>
      <c r="M294" s="214" t="s">
        <v>28</v>
      </c>
      <c r="N294" s="215" t="s">
        <v>45</v>
      </c>
      <c r="O294" s="86"/>
      <c r="P294" s="216">
        <f>O294*H294</f>
        <v>0</v>
      </c>
      <c r="Q294" s="216">
        <v>0</v>
      </c>
      <c r="R294" s="216">
        <f>Q294*H294</f>
        <v>0</v>
      </c>
      <c r="S294" s="216">
        <v>0</v>
      </c>
      <c r="T294" s="217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8" t="s">
        <v>251</v>
      </c>
      <c r="AT294" s="218" t="s">
        <v>160</v>
      </c>
      <c r="AU294" s="218" t="s">
        <v>84</v>
      </c>
      <c r="AY294" s="19" t="s">
        <v>157</v>
      </c>
      <c r="BE294" s="219">
        <f>IF(N294="základní",J294,0)</f>
        <v>0</v>
      </c>
      <c r="BF294" s="219">
        <f>IF(N294="snížená",J294,0)</f>
        <v>0</v>
      </c>
      <c r="BG294" s="219">
        <f>IF(N294="zákl. přenesená",J294,0)</f>
        <v>0</v>
      </c>
      <c r="BH294" s="219">
        <f>IF(N294="sníž. přenesená",J294,0)</f>
        <v>0</v>
      </c>
      <c r="BI294" s="219">
        <f>IF(N294="nulová",J294,0)</f>
        <v>0</v>
      </c>
      <c r="BJ294" s="19" t="s">
        <v>82</v>
      </c>
      <c r="BK294" s="219">
        <f>ROUND(I294*H294,2)</f>
        <v>0</v>
      </c>
      <c r="BL294" s="19" t="s">
        <v>251</v>
      </c>
      <c r="BM294" s="218" t="s">
        <v>477</v>
      </c>
    </row>
    <row r="295" s="2" customFormat="1">
      <c r="A295" s="40"/>
      <c r="B295" s="41"/>
      <c r="C295" s="42"/>
      <c r="D295" s="220" t="s">
        <v>167</v>
      </c>
      <c r="E295" s="42"/>
      <c r="F295" s="221" t="s">
        <v>478</v>
      </c>
      <c r="G295" s="42"/>
      <c r="H295" s="42"/>
      <c r="I295" s="222"/>
      <c r="J295" s="42"/>
      <c r="K295" s="42"/>
      <c r="L295" s="46"/>
      <c r="M295" s="223"/>
      <c r="N295" s="224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167</v>
      </c>
      <c r="AU295" s="19" t="s">
        <v>84</v>
      </c>
    </row>
    <row r="296" s="14" customFormat="1">
      <c r="A296" s="14"/>
      <c r="B296" s="236"/>
      <c r="C296" s="237"/>
      <c r="D296" s="227" t="s">
        <v>169</v>
      </c>
      <c r="E296" s="238" t="s">
        <v>28</v>
      </c>
      <c r="F296" s="239" t="s">
        <v>108</v>
      </c>
      <c r="G296" s="237"/>
      <c r="H296" s="240">
        <v>3.75</v>
      </c>
      <c r="I296" s="241"/>
      <c r="J296" s="237"/>
      <c r="K296" s="237"/>
      <c r="L296" s="242"/>
      <c r="M296" s="243"/>
      <c r="N296" s="244"/>
      <c r="O296" s="244"/>
      <c r="P296" s="244"/>
      <c r="Q296" s="244"/>
      <c r="R296" s="244"/>
      <c r="S296" s="244"/>
      <c r="T296" s="24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6" t="s">
        <v>169</v>
      </c>
      <c r="AU296" s="246" t="s">
        <v>84</v>
      </c>
      <c r="AV296" s="14" t="s">
        <v>84</v>
      </c>
      <c r="AW296" s="14" t="s">
        <v>35</v>
      </c>
      <c r="AX296" s="14" t="s">
        <v>82</v>
      </c>
      <c r="AY296" s="246" t="s">
        <v>157</v>
      </c>
    </row>
    <row r="297" s="2" customFormat="1" ht="33" customHeight="1">
      <c r="A297" s="40"/>
      <c r="B297" s="41"/>
      <c r="C297" s="207" t="s">
        <v>479</v>
      </c>
      <c r="D297" s="207" t="s">
        <v>160</v>
      </c>
      <c r="E297" s="208" t="s">
        <v>480</v>
      </c>
      <c r="F297" s="209" t="s">
        <v>481</v>
      </c>
      <c r="G297" s="210" t="s">
        <v>173</v>
      </c>
      <c r="H297" s="211">
        <v>7.1399999999999997</v>
      </c>
      <c r="I297" s="212"/>
      <c r="J297" s="213">
        <f>ROUND(I297*H297,2)</f>
        <v>0</v>
      </c>
      <c r="K297" s="209" t="s">
        <v>164</v>
      </c>
      <c r="L297" s="46"/>
      <c r="M297" s="214" t="s">
        <v>28</v>
      </c>
      <c r="N297" s="215" t="s">
        <v>45</v>
      </c>
      <c r="O297" s="86"/>
      <c r="P297" s="216">
        <f>O297*H297</f>
        <v>0</v>
      </c>
      <c r="Q297" s="216">
        <v>0.0016000000000000001</v>
      </c>
      <c r="R297" s="216">
        <f>Q297*H297</f>
        <v>0.011424</v>
      </c>
      <c r="S297" s="216">
        <v>0</v>
      </c>
      <c r="T297" s="217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8" t="s">
        <v>251</v>
      </c>
      <c r="AT297" s="218" t="s">
        <v>160</v>
      </c>
      <c r="AU297" s="218" t="s">
        <v>84</v>
      </c>
      <c r="AY297" s="19" t="s">
        <v>157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19" t="s">
        <v>82</v>
      </c>
      <c r="BK297" s="219">
        <f>ROUND(I297*H297,2)</f>
        <v>0</v>
      </c>
      <c r="BL297" s="19" t="s">
        <v>251</v>
      </c>
      <c r="BM297" s="218" t="s">
        <v>482</v>
      </c>
    </row>
    <row r="298" s="2" customFormat="1">
      <c r="A298" s="40"/>
      <c r="B298" s="41"/>
      <c r="C298" s="42"/>
      <c r="D298" s="220" t="s">
        <v>167</v>
      </c>
      <c r="E298" s="42"/>
      <c r="F298" s="221" t="s">
        <v>483</v>
      </c>
      <c r="G298" s="42"/>
      <c r="H298" s="42"/>
      <c r="I298" s="222"/>
      <c r="J298" s="42"/>
      <c r="K298" s="42"/>
      <c r="L298" s="46"/>
      <c r="M298" s="223"/>
      <c r="N298" s="224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167</v>
      </c>
      <c r="AU298" s="19" t="s">
        <v>84</v>
      </c>
    </row>
    <row r="299" s="14" customFormat="1">
      <c r="A299" s="14"/>
      <c r="B299" s="236"/>
      <c r="C299" s="237"/>
      <c r="D299" s="227" t="s">
        <v>169</v>
      </c>
      <c r="E299" s="238" t="s">
        <v>28</v>
      </c>
      <c r="F299" s="239" t="s">
        <v>111</v>
      </c>
      <c r="G299" s="237"/>
      <c r="H299" s="240">
        <v>7.1399999999999997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6" t="s">
        <v>169</v>
      </c>
      <c r="AU299" s="246" t="s">
        <v>84</v>
      </c>
      <c r="AV299" s="14" t="s">
        <v>84</v>
      </c>
      <c r="AW299" s="14" t="s">
        <v>35</v>
      </c>
      <c r="AX299" s="14" t="s">
        <v>82</v>
      </c>
      <c r="AY299" s="246" t="s">
        <v>157</v>
      </c>
    </row>
    <row r="300" s="2" customFormat="1" ht="37.8" customHeight="1">
      <c r="A300" s="40"/>
      <c r="B300" s="41"/>
      <c r="C300" s="207" t="s">
        <v>484</v>
      </c>
      <c r="D300" s="207" t="s">
        <v>160</v>
      </c>
      <c r="E300" s="208" t="s">
        <v>485</v>
      </c>
      <c r="F300" s="209" t="s">
        <v>486</v>
      </c>
      <c r="G300" s="210" t="s">
        <v>173</v>
      </c>
      <c r="H300" s="211">
        <v>3.75</v>
      </c>
      <c r="I300" s="212"/>
      <c r="J300" s="213">
        <f>ROUND(I300*H300,2)</f>
        <v>0</v>
      </c>
      <c r="K300" s="209" t="s">
        <v>28</v>
      </c>
      <c r="L300" s="46"/>
      <c r="M300" s="214" t="s">
        <v>28</v>
      </c>
      <c r="N300" s="215" t="s">
        <v>45</v>
      </c>
      <c r="O300" s="86"/>
      <c r="P300" s="216">
        <f>O300*H300</f>
        <v>0</v>
      </c>
      <c r="Q300" s="216">
        <v>0.00040999999999999999</v>
      </c>
      <c r="R300" s="216">
        <f>Q300*H300</f>
        <v>0.0015375</v>
      </c>
      <c r="S300" s="216">
        <v>0</v>
      </c>
      <c r="T300" s="217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8" t="s">
        <v>251</v>
      </c>
      <c r="AT300" s="218" t="s">
        <v>160</v>
      </c>
      <c r="AU300" s="218" t="s">
        <v>84</v>
      </c>
      <c r="AY300" s="19" t="s">
        <v>157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19" t="s">
        <v>82</v>
      </c>
      <c r="BK300" s="219">
        <f>ROUND(I300*H300,2)</f>
        <v>0</v>
      </c>
      <c r="BL300" s="19" t="s">
        <v>251</v>
      </c>
      <c r="BM300" s="218" t="s">
        <v>487</v>
      </c>
    </row>
    <row r="301" s="13" customFormat="1">
      <c r="A301" s="13"/>
      <c r="B301" s="225"/>
      <c r="C301" s="226"/>
      <c r="D301" s="227" t="s">
        <v>169</v>
      </c>
      <c r="E301" s="228" t="s">
        <v>28</v>
      </c>
      <c r="F301" s="229" t="s">
        <v>170</v>
      </c>
      <c r="G301" s="226"/>
      <c r="H301" s="228" t="s">
        <v>28</v>
      </c>
      <c r="I301" s="230"/>
      <c r="J301" s="226"/>
      <c r="K301" s="226"/>
      <c r="L301" s="231"/>
      <c r="M301" s="232"/>
      <c r="N301" s="233"/>
      <c r="O301" s="233"/>
      <c r="P301" s="233"/>
      <c r="Q301" s="233"/>
      <c r="R301" s="233"/>
      <c r="S301" s="233"/>
      <c r="T301" s="23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5" t="s">
        <v>169</v>
      </c>
      <c r="AU301" s="235" t="s">
        <v>84</v>
      </c>
      <c r="AV301" s="13" t="s">
        <v>82</v>
      </c>
      <c r="AW301" s="13" t="s">
        <v>35</v>
      </c>
      <c r="AX301" s="13" t="s">
        <v>74</v>
      </c>
      <c r="AY301" s="235" t="s">
        <v>157</v>
      </c>
    </row>
    <row r="302" s="14" customFormat="1">
      <c r="A302" s="14"/>
      <c r="B302" s="236"/>
      <c r="C302" s="237"/>
      <c r="D302" s="227" t="s">
        <v>169</v>
      </c>
      <c r="E302" s="238" t="s">
        <v>28</v>
      </c>
      <c r="F302" s="239" t="s">
        <v>488</v>
      </c>
      <c r="G302" s="237"/>
      <c r="H302" s="240">
        <v>1.8999999999999999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6" t="s">
        <v>169</v>
      </c>
      <c r="AU302" s="246" t="s">
        <v>84</v>
      </c>
      <c r="AV302" s="14" t="s">
        <v>84</v>
      </c>
      <c r="AW302" s="14" t="s">
        <v>35</v>
      </c>
      <c r="AX302" s="14" t="s">
        <v>74</v>
      </c>
      <c r="AY302" s="246" t="s">
        <v>157</v>
      </c>
    </row>
    <row r="303" s="14" customFormat="1">
      <c r="A303" s="14"/>
      <c r="B303" s="236"/>
      <c r="C303" s="237"/>
      <c r="D303" s="227" t="s">
        <v>169</v>
      </c>
      <c r="E303" s="238" t="s">
        <v>28</v>
      </c>
      <c r="F303" s="239" t="s">
        <v>306</v>
      </c>
      <c r="G303" s="237"/>
      <c r="H303" s="240">
        <v>1.8500000000000001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6" t="s">
        <v>169</v>
      </c>
      <c r="AU303" s="246" t="s">
        <v>84</v>
      </c>
      <c r="AV303" s="14" t="s">
        <v>84</v>
      </c>
      <c r="AW303" s="14" t="s">
        <v>35</v>
      </c>
      <c r="AX303" s="14" t="s">
        <v>74</v>
      </c>
      <c r="AY303" s="246" t="s">
        <v>157</v>
      </c>
    </row>
    <row r="304" s="15" customFormat="1">
      <c r="A304" s="15"/>
      <c r="B304" s="247"/>
      <c r="C304" s="248"/>
      <c r="D304" s="227" t="s">
        <v>169</v>
      </c>
      <c r="E304" s="249" t="s">
        <v>108</v>
      </c>
      <c r="F304" s="250" t="s">
        <v>178</v>
      </c>
      <c r="G304" s="248"/>
      <c r="H304" s="251">
        <v>3.75</v>
      </c>
      <c r="I304" s="252"/>
      <c r="J304" s="248"/>
      <c r="K304" s="248"/>
      <c r="L304" s="253"/>
      <c r="M304" s="254"/>
      <c r="N304" s="255"/>
      <c r="O304" s="255"/>
      <c r="P304" s="255"/>
      <c r="Q304" s="255"/>
      <c r="R304" s="255"/>
      <c r="S304" s="255"/>
      <c r="T304" s="256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7" t="s">
        <v>169</v>
      </c>
      <c r="AU304" s="257" t="s">
        <v>84</v>
      </c>
      <c r="AV304" s="15" t="s">
        <v>165</v>
      </c>
      <c r="AW304" s="15" t="s">
        <v>35</v>
      </c>
      <c r="AX304" s="15" t="s">
        <v>82</v>
      </c>
      <c r="AY304" s="257" t="s">
        <v>157</v>
      </c>
    </row>
    <row r="305" s="2" customFormat="1" ht="16.5" customHeight="1">
      <c r="A305" s="40"/>
      <c r="B305" s="41"/>
      <c r="C305" s="258" t="s">
        <v>489</v>
      </c>
      <c r="D305" s="258" t="s">
        <v>266</v>
      </c>
      <c r="E305" s="259" t="s">
        <v>490</v>
      </c>
      <c r="F305" s="260" t="s">
        <v>491</v>
      </c>
      <c r="G305" s="261" t="s">
        <v>173</v>
      </c>
      <c r="H305" s="262">
        <v>3.9380000000000002</v>
      </c>
      <c r="I305" s="263"/>
      <c r="J305" s="264">
        <f>ROUND(I305*H305,2)</f>
        <v>0</v>
      </c>
      <c r="K305" s="260" t="s">
        <v>164</v>
      </c>
      <c r="L305" s="265"/>
      <c r="M305" s="266" t="s">
        <v>28</v>
      </c>
      <c r="N305" s="267" t="s">
        <v>45</v>
      </c>
      <c r="O305" s="86"/>
      <c r="P305" s="216">
        <f>O305*H305</f>
        <v>0</v>
      </c>
      <c r="Q305" s="216">
        <v>0.0092999999999999992</v>
      </c>
      <c r="R305" s="216">
        <f>Q305*H305</f>
        <v>0.0366234</v>
      </c>
      <c r="S305" s="216">
        <v>0</v>
      </c>
      <c r="T305" s="217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8" t="s">
        <v>345</v>
      </c>
      <c r="AT305" s="218" t="s">
        <v>266</v>
      </c>
      <c r="AU305" s="218" t="s">
        <v>84</v>
      </c>
      <c r="AY305" s="19" t="s">
        <v>157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19" t="s">
        <v>82</v>
      </c>
      <c r="BK305" s="219">
        <f>ROUND(I305*H305,2)</f>
        <v>0</v>
      </c>
      <c r="BL305" s="19" t="s">
        <v>251</v>
      </c>
      <c r="BM305" s="218" t="s">
        <v>492</v>
      </c>
    </row>
    <row r="306" s="14" customFormat="1">
      <c r="A306" s="14"/>
      <c r="B306" s="236"/>
      <c r="C306" s="237"/>
      <c r="D306" s="227" t="s">
        <v>169</v>
      </c>
      <c r="E306" s="238" t="s">
        <v>28</v>
      </c>
      <c r="F306" s="239" t="s">
        <v>493</v>
      </c>
      <c r="G306" s="237"/>
      <c r="H306" s="240">
        <v>3.9380000000000002</v>
      </c>
      <c r="I306" s="241"/>
      <c r="J306" s="237"/>
      <c r="K306" s="237"/>
      <c r="L306" s="242"/>
      <c r="M306" s="243"/>
      <c r="N306" s="244"/>
      <c r="O306" s="244"/>
      <c r="P306" s="244"/>
      <c r="Q306" s="244"/>
      <c r="R306" s="244"/>
      <c r="S306" s="244"/>
      <c r="T306" s="24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6" t="s">
        <v>169</v>
      </c>
      <c r="AU306" s="246" t="s">
        <v>84</v>
      </c>
      <c r="AV306" s="14" t="s">
        <v>84</v>
      </c>
      <c r="AW306" s="14" t="s">
        <v>35</v>
      </c>
      <c r="AX306" s="14" t="s">
        <v>82</v>
      </c>
      <c r="AY306" s="246" t="s">
        <v>157</v>
      </c>
    </row>
    <row r="307" s="2" customFormat="1" ht="24.15" customHeight="1">
      <c r="A307" s="40"/>
      <c r="B307" s="41"/>
      <c r="C307" s="207" t="s">
        <v>494</v>
      </c>
      <c r="D307" s="207" t="s">
        <v>160</v>
      </c>
      <c r="E307" s="208" t="s">
        <v>495</v>
      </c>
      <c r="F307" s="209" t="s">
        <v>496</v>
      </c>
      <c r="G307" s="210" t="s">
        <v>173</v>
      </c>
      <c r="H307" s="211">
        <v>3.3900000000000001</v>
      </c>
      <c r="I307" s="212"/>
      <c r="J307" s="213">
        <f>ROUND(I307*H307,2)</f>
        <v>0</v>
      </c>
      <c r="K307" s="209" t="s">
        <v>28</v>
      </c>
      <c r="L307" s="46"/>
      <c r="M307" s="214" t="s">
        <v>28</v>
      </c>
      <c r="N307" s="215" t="s">
        <v>45</v>
      </c>
      <c r="O307" s="86"/>
      <c r="P307" s="216">
        <f>O307*H307</f>
        <v>0</v>
      </c>
      <c r="Q307" s="216">
        <v>0.00069999999999999999</v>
      </c>
      <c r="R307" s="216">
        <f>Q307*H307</f>
        <v>0.0023730000000000001</v>
      </c>
      <c r="S307" s="216">
        <v>0</v>
      </c>
      <c r="T307" s="217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8" t="s">
        <v>251</v>
      </c>
      <c r="AT307" s="218" t="s">
        <v>160</v>
      </c>
      <c r="AU307" s="218" t="s">
        <v>84</v>
      </c>
      <c r="AY307" s="19" t="s">
        <v>157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19" t="s">
        <v>82</v>
      </c>
      <c r="BK307" s="219">
        <f>ROUND(I307*H307,2)</f>
        <v>0</v>
      </c>
      <c r="BL307" s="19" t="s">
        <v>251</v>
      </c>
      <c r="BM307" s="218" t="s">
        <v>497</v>
      </c>
    </row>
    <row r="308" s="13" customFormat="1">
      <c r="A308" s="13"/>
      <c r="B308" s="225"/>
      <c r="C308" s="226"/>
      <c r="D308" s="227" t="s">
        <v>169</v>
      </c>
      <c r="E308" s="228" t="s">
        <v>28</v>
      </c>
      <c r="F308" s="229" t="s">
        <v>170</v>
      </c>
      <c r="G308" s="226"/>
      <c r="H308" s="228" t="s">
        <v>28</v>
      </c>
      <c r="I308" s="230"/>
      <c r="J308" s="226"/>
      <c r="K308" s="226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169</v>
      </c>
      <c r="AU308" s="235" t="s">
        <v>84</v>
      </c>
      <c r="AV308" s="13" t="s">
        <v>82</v>
      </c>
      <c r="AW308" s="13" t="s">
        <v>35</v>
      </c>
      <c r="AX308" s="13" t="s">
        <v>74</v>
      </c>
      <c r="AY308" s="235" t="s">
        <v>157</v>
      </c>
    </row>
    <row r="309" s="14" customFormat="1">
      <c r="A309" s="14"/>
      <c r="B309" s="236"/>
      <c r="C309" s="237"/>
      <c r="D309" s="227" t="s">
        <v>169</v>
      </c>
      <c r="E309" s="238" t="s">
        <v>28</v>
      </c>
      <c r="F309" s="239" t="s">
        <v>106</v>
      </c>
      <c r="G309" s="237"/>
      <c r="H309" s="240">
        <v>3.3900000000000001</v>
      </c>
      <c r="I309" s="241"/>
      <c r="J309" s="237"/>
      <c r="K309" s="237"/>
      <c r="L309" s="242"/>
      <c r="M309" s="243"/>
      <c r="N309" s="244"/>
      <c r="O309" s="244"/>
      <c r="P309" s="244"/>
      <c r="Q309" s="244"/>
      <c r="R309" s="244"/>
      <c r="S309" s="244"/>
      <c r="T309" s="24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6" t="s">
        <v>169</v>
      </c>
      <c r="AU309" s="246" t="s">
        <v>84</v>
      </c>
      <c r="AV309" s="14" t="s">
        <v>84</v>
      </c>
      <c r="AW309" s="14" t="s">
        <v>35</v>
      </c>
      <c r="AX309" s="14" t="s">
        <v>74</v>
      </c>
      <c r="AY309" s="246" t="s">
        <v>157</v>
      </c>
    </row>
    <row r="310" s="15" customFormat="1">
      <c r="A310" s="15"/>
      <c r="B310" s="247"/>
      <c r="C310" s="248"/>
      <c r="D310" s="227" t="s">
        <v>169</v>
      </c>
      <c r="E310" s="249" t="s">
        <v>105</v>
      </c>
      <c r="F310" s="250" t="s">
        <v>178</v>
      </c>
      <c r="G310" s="248"/>
      <c r="H310" s="251">
        <v>3.3900000000000001</v>
      </c>
      <c r="I310" s="252"/>
      <c r="J310" s="248"/>
      <c r="K310" s="248"/>
      <c r="L310" s="253"/>
      <c r="M310" s="254"/>
      <c r="N310" s="255"/>
      <c r="O310" s="255"/>
      <c r="P310" s="255"/>
      <c r="Q310" s="255"/>
      <c r="R310" s="255"/>
      <c r="S310" s="255"/>
      <c r="T310" s="256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7" t="s">
        <v>169</v>
      </c>
      <c r="AU310" s="257" t="s">
        <v>84</v>
      </c>
      <c r="AV310" s="15" t="s">
        <v>165</v>
      </c>
      <c r="AW310" s="15" t="s">
        <v>35</v>
      </c>
      <c r="AX310" s="15" t="s">
        <v>82</v>
      </c>
      <c r="AY310" s="257" t="s">
        <v>157</v>
      </c>
    </row>
    <row r="311" s="2" customFormat="1" ht="37.8" customHeight="1">
      <c r="A311" s="40"/>
      <c r="B311" s="41"/>
      <c r="C311" s="207" t="s">
        <v>498</v>
      </c>
      <c r="D311" s="207" t="s">
        <v>160</v>
      </c>
      <c r="E311" s="208" t="s">
        <v>499</v>
      </c>
      <c r="F311" s="209" t="s">
        <v>500</v>
      </c>
      <c r="G311" s="210" t="s">
        <v>163</v>
      </c>
      <c r="H311" s="211">
        <v>2</v>
      </c>
      <c r="I311" s="212"/>
      <c r="J311" s="213">
        <f>ROUND(I311*H311,2)</f>
        <v>0</v>
      </c>
      <c r="K311" s="209" t="s">
        <v>164</v>
      </c>
      <c r="L311" s="46"/>
      <c r="M311" s="214" t="s">
        <v>28</v>
      </c>
      <c r="N311" s="215" t="s">
        <v>45</v>
      </c>
      <c r="O311" s="86"/>
      <c r="P311" s="216">
        <f>O311*H311</f>
        <v>0</v>
      </c>
      <c r="Q311" s="216">
        <v>0.01226</v>
      </c>
      <c r="R311" s="216">
        <f>Q311*H311</f>
        <v>0.02452</v>
      </c>
      <c r="S311" s="216">
        <v>0.010120000000000001</v>
      </c>
      <c r="T311" s="217">
        <f>S311*H311</f>
        <v>0.020240000000000001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8" t="s">
        <v>251</v>
      </c>
      <c r="AT311" s="218" t="s">
        <v>160</v>
      </c>
      <c r="AU311" s="218" t="s">
        <v>84</v>
      </c>
      <c r="AY311" s="19" t="s">
        <v>157</v>
      </c>
      <c r="BE311" s="219">
        <f>IF(N311="základní",J311,0)</f>
        <v>0</v>
      </c>
      <c r="BF311" s="219">
        <f>IF(N311="snížená",J311,0)</f>
        <v>0</v>
      </c>
      <c r="BG311" s="219">
        <f>IF(N311="zákl. přenesená",J311,0)</f>
        <v>0</v>
      </c>
      <c r="BH311" s="219">
        <f>IF(N311="sníž. přenesená",J311,0)</f>
        <v>0</v>
      </c>
      <c r="BI311" s="219">
        <f>IF(N311="nulová",J311,0)</f>
        <v>0</v>
      </c>
      <c r="BJ311" s="19" t="s">
        <v>82</v>
      </c>
      <c r="BK311" s="219">
        <f>ROUND(I311*H311,2)</f>
        <v>0</v>
      </c>
      <c r="BL311" s="19" t="s">
        <v>251</v>
      </c>
      <c r="BM311" s="218" t="s">
        <v>501</v>
      </c>
    </row>
    <row r="312" s="2" customFormat="1">
      <c r="A312" s="40"/>
      <c r="B312" s="41"/>
      <c r="C312" s="42"/>
      <c r="D312" s="220" t="s">
        <v>167</v>
      </c>
      <c r="E312" s="42"/>
      <c r="F312" s="221" t="s">
        <v>502</v>
      </c>
      <c r="G312" s="42"/>
      <c r="H312" s="42"/>
      <c r="I312" s="222"/>
      <c r="J312" s="42"/>
      <c r="K312" s="42"/>
      <c r="L312" s="46"/>
      <c r="M312" s="223"/>
      <c r="N312" s="224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167</v>
      </c>
      <c r="AU312" s="19" t="s">
        <v>84</v>
      </c>
    </row>
    <row r="313" s="13" customFormat="1">
      <c r="A313" s="13"/>
      <c r="B313" s="225"/>
      <c r="C313" s="226"/>
      <c r="D313" s="227" t="s">
        <v>169</v>
      </c>
      <c r="E313" s="228" t="s">
        <v>28</v>
      </c>
      <c r="F313" s="229" t="s">
        <v>170</v>
      </c>
      <c r="G313" s="226"/>
      <c r="H313" s="228" t="s">
        <v>28</v>
      </c>
      <c r="I313" s="230"/>
      <c r="J313" s="226"/>
      <c r="K313" s="226"/>
      <c r="L313" s="231"/>
      <c r="M313" s="232"/>
      <c r="N313" s="233"/>
      <c r="O313" s="233"/>
      <c r="P313" s="233"/>
      <c r="Q313" s="233"/>
      <c r="R313" s="233"/>
      <c r="S313" s="233"/>
      <c r="T313" s="23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5" t="s">
        <v>169</v>
      </c>
      <c r="AU313" s="235" t="s">
        <v>84</v>
      </c>
      <c r="AV313" s="13" t="s">
        <v>82</v>
      </c>
      <c r="AW313" s="13" t="s">
        <v>35</v>
      </c>
      <c r="AX313" s="13" t="s">
        <v>74</v>
      </c>
      <c r="AY313" s="235" t="s">
        <v>157</v>
      </c>
    </row>
    <row r="314" s="14" customFormat="1">
      <c r="A314" s="14"/>
      <c r="B314" s="236"/>
      <c r="C314" s="237"/>
      <c r="D314" s="227" t="s">
        <v>169</v>
      </c>
      <c r="E314" s="238" t="s">
        <v>28</v>
      </c>
      <c r="F314" s="239" t="s">
        <v>84</v>
      </c>
      <c r="G314" s="237"/>
      <c r="H314" s="240">
        <v>2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6" t="s">
        <v>169</v>
      </c>
      <c r="AU314" s="246" t="s">
        <v>84</v>
      </c>
      <c r="AV314" s="14" t="s">
        <v>84</v>
      </c>
      <c r="AW314" s="14" t="s">
        <v>35</v>
      </c>
      <c r="AX314" s="14" t="s">
        <v>82</v>
      </c>
      <c r="AY314" s="246" t="s">
        <v>157</v>
      </c>
    </row>
    <row r="315" s="2" customFormat="1" ht="76.35" customHeight="1">
      <c r="A315" s="40"/>
      <c r="B315" s="41"/>
      <c r="C315" s="207" t="s">
        <v>503</v>
      </c>
      <c r="D315" s="207" t="s">
        <v>160</v>
      </c>
      <c r="E315" s="208" t="s">
        <v>504</v>
      </c>
      <c r="F315" s="209" t="s">
        <v>505</v>
      </c>
      <c r="G315" s="210" t="s">
        <v>254</v>
      </c>
      <c r="H315" s="211">
        <v>0.076999999999999999</v>
      </c>
      <c r="I315" s="212"/>
      <c r="J315" s="213">
        <f>ROUND(I315*H315,2)</f>
        <v>0</v>
      </c>
      <c r="K315" s="209" t="s">
        <v>164</v>
      </c>
      <c r="L315" s="46"/>
      <c r="M315" s="214" t="s">
        <v>28</v>
      </c>
      <c r="N315" s="215" t="s">
        <v>45</v>
      </c>
      <c r="O315" s="86"/>
      <c r="P315" s="216">
        <f>O315*H315</f>
        <v>0</v>
      </c>
      <c r="Q315" s="216">
        <v>0</v>
      </c>
      <c r="R315" s="216">
        <f>Q315*H315</f>
        <v>0</v>
      </c>
      <c r="S315" s="216">
        <v>0</v>
      </c>
      <c r="T315" s="217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8" t="s">
        <v>251</v>
      </c>
      <c r="AT315" s="218" t="s">
        <v>160</v>
      </c>
      <c r="AU315" s="218" t="s">
        <v>84</v>
      </c>
      <c r="AY315" s="19" t="s">
        <v>157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19" t="s">
        <v>82</v>
      </c>
      <c r="BK315" s="219">
        <f>ROUND(I315*H315,2)</f>
        <v>0</v>
      </c>
      <c r="BL315" s="19" t="s">
        <v>251</v>
      </c>
      <c r="BM315" s="218" t="s">
        <v>506</v>
      </c>
    </row>
    <row r="316" s="2" customFormat="1">
      <c r="A316" s="40"/>
      <c r="B316" s="41"/>
      <c r="C316" s="42"/>
      <c r="D316" s="220" t="s">
        <v>167</v>
      </c>
      <c r="E316" s="42"/>
      <c r="F316" s="221" t="s">
        <v>507</v>
      </c>
      <c r="G316" s="42"/>
      <c r="H316" s="42"/>
      <c r="I316" s="222"/>
      <c r="J316" s="42"/>
      <c r="K316" s="42"/>
      <c r="L316" s="46"/>
      <c r="M316" s="223"/>
      <c r="N316" s="224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167</v>
      </c>
      <c r="AU316" s="19" t="s">
        <v>84</v>
      </c>
    </row>
    <row r="317" s="12" customFormat="1" ht="22.8" customHeight="1">
      <c r="A317" s="12"/>
      <c r="B317" s="191"/>
      <c r="C317" s="192"/>
      <c r="D317" s="193" t="s">
        <v>73</v>
      </c>
      <c r="E317" s="205" t="s">
        <v>508</v>
      </c>
      <c r="F317" s="205" t="s">
        <v>509</v>
      </c>
      <c r="G317" s="192"/>
      <c r="H317" s="192"/>
      <c r="I317" s="195"/>
      <c r="J317" s="206">
        <f>BK317</f>
        <v>0</v>
      </c>
      <c r="K317" s="192"/>
      <c r="L317" s="197"/>
      <c r="M317" s="198"/>
      <c r="N317" s="199"/>
      <c r="O317" s="199"/>
      <c r="P317" s="200">
        <f>SUM(P318:P341)</f>
        <v>0</v>
      </c>
      <c r="Q317" s="199"/>
      <c r="R317" s="200">
        <f>SUM(R318:R341)</f>
        <v>0.034799999999999998</v>
      </c>
      <c r="S317" s="199"/>
      <c r="T317" s="201">
        <f>SUM(T318:T341)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2" t="s">
        <v>84</v>
      </c>
      <c r="AT317" s="203" t="s">
        <v>73</v>
      </c>
      <c r="AU317" s="203" t="s">
        <v>82</v>
      </c>
      <c r="AY317" s="202" t="s">
        <v>157</v>
      </c>
      <c r="BK317" s="204">
        <f>SUM(BK318:BK341)</f>
        <v>0</v>
      </c>
    </row>
    <row r="318" s="2" customFormat="1" ht="37.8" customHeight="1">
      <c r="A318" s="40"/>
      <c r="B318" s="41"/>
      <c r="C318" s="207" t="s">
        <v>510</v>
      </c>
      <c r="D318" s="207" t="s">
        <v>160</v>
      </c>
      <c r="E318" s="208" t="s">
        <v>511</v>
      </c>
      <c r="F318" s="209" t="s">
        <v>512</v>
      </c>
      <c r="G318" s="210" t="s">
        <v>163</v>
      </c>
      <c r="H318" s="211">
        <v>1</v>
      </c>
      <c r="I318" s="212"/>
      <c r="J318" s="213">
        <f>ROUND(I318*H318,2)</f>
        <v>0</v>
      </c>
      <c r="K318" s="209" t="s">
        <v>164</v>
      </c>
      <c r="L318" s="46"/>
      <c r="M318" s="214" t="s">
        <v>28</v>
      </c>
      <c r="N318" s="215" t="s">
        <v>45</v>
      </c>
      <c r="O318" s="86"/>
      <c r="P318" s="216">
        <f>O318*H318</f>
        <v>0</v>
      </c>
      <c r="Q318" s="216">
        <v>0</v>
      </c>
      <c r="R318" s="216">
        <f>Q318*H318</f>
        <v>0</v>
      </c>
      <c r="S318" s="216">
        <v>0</v>
      </c>
      <c r="T318" s="217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8" t="s">
        <v>251</v>
      </c>
      <c r="AT318" s="218" t="s">
        <v>160</v>
      </c>
      <c r="AU318" s="218" t="s">
        <v>84</v>
      </c>
      <c r="AY318" s="19" t="s">
        <v>157</v>
      </c>
      <c r="BE318" s="219">
        <f>IF(N318="základní",J318,0)</f>
        <v>0</v>
      </c>
      <c r="BF318" s="219">
        <f>IF(N318="snížená",J318,0)</f>
        <v>0</v>
      </c>
      <c r="BG318" s="219">
        <f>IF(N318="zákl. přenesená",J318,0)</f>
        <v>0</v>
      </c>
      <c r="BH318" s="219">
        <f>IF(N318="sníž. přenesená",J318,0)</f>
        <v>0</v>
      </c>
      <c r="BI318" s="219">
        <f>IF(N318="nulová",J318,0)</f>
        <v>0</v>
      </c>
      <c r="BJ318" s="19" t="s">
        <v>82</v>
      </c>
      <c r="BK318" s="219">
        <f>ROUND(I318*H318,2)</f>
        <v>0</v>
      </c>
      <c r="BL318" s="19" t="s">
        <v>251</v>
      </c>
      <c r="BM318" s="218" t="s">
        <v>513</v>
      </c>
    </row>
    <row r="319" s="2" customFormat="1">
      <c r="A319" s="40"/>
      <c r="B319" s="41"/>
      <c r="C319" s="42"/>
      <c r="D319" s="220" t="s">
        <v>167</v>
      </c>
      <c r="E319" s="42"/>
      <c r="F319" s="221" t="s">
        <v>514</v>
      </c>
      <c r="G319" s="42"/>
      <c r="H319" s="42"/>
      <c r="I319" s="222"/>
      <c r="J319" s="42"/>
      <c r="K319" s="42"/>
      <c r="L319" s="46"/>
      <c r="M319" s="223"/>
      <c r="N319" s="224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167</v>
      </c>
      <c r="AU319" s="19" t="s">
        <v>84</v>
      </c>
    </row>
    <row r="320" s="14" customFormat="1">
      <c r="A320" s="14"/>
      <c r="B320" s="236"/>
      <c r="C320" s="237"/>
      <c r="D320" s="227" t="s">
        <v>169</v>
      </c>
      <c r="E320" s="238" t="s">
        <v>28</v>
      </c>
      <c r="F320" s="239" t="s">
        <v>114</v>
      </c>
      <c r="G320" s="237"/>
      <c r="H320" s="240">
        <v>1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6" t="s">
        <v>169</v>
      </c>
      <c r="AU320" s="246" t="s">
        <v>84</v>
      </c>
      <c r="AV320" s="14" t="s">
        <v>84</v>
      </c>
      <c r="AW320" s="14" t="s">
        <v>35</v>
      </c>
      <c r="AX320" s="14" t="s">
        <v>82</v>
      </c>
      <c r="AY320" s="246" t="s">
        <v>157</v>
      </c>
    </row>
    <row r="321" s="2" customFormat="1" ht="24.15" customHeight="1">
      <c r="A321" s="40"/>
      <c r="B321" s="41"/>
      <c r="C321" s="258" t="s">
        <v>515</v>
      </c>
      <c r="D321" s="258" t="s">
        <v>266</v>
      </c>
      <c r="E321" s="259" t="s">
        <v>516</v>
      </c>
      <c r="F321" s="260" t="s">
        <v>517</v>
      </c>
      <c r="G321" s="261" t="s">
        <v>163</v>
      </c>
      <c r="H321" s="262">
        <v>1</v>
      </c>
      <c r="I321" s="263"/>
      <c r="J321" s="264">
        <f>ROUND(I321*H321,2)</f>
        <v>0</v>
      </c>
      <c r="K321" s="260" t="s">
        <v>164</v>
      </c>
      <c r="L321" s="265"/>
      <c r="M321" s="266" t="s">
        <v>28</v>
      </c>
      <c r="N321" s="267" t="s">
        <v>45</v>
      </c>
      <c r="O321" s="86"/>
      <c r="P321" s="216">
        <f>O321*H321</f>
        <v>0</v>
      </c>
      <c r="Q321" s="216">
        <v>0.016</v>
      </c>
      <c r="R321" s="216">
        <f>Q321*H321</f>
        <v>0.016</v>
      </c>
      <c r="S321" s="216">
        <v>0</v>
      </c>
      <c r="T321" s="217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8" t="s">
        <v>345</v>
      </c>
      <c r="AT321" s="218" t="s">
        <v>266</v>
      </c>
      <c r="AU321" s="218" t="s">
        <v>84</v>
      </c>
      <c r="AY321" s="19" t="s">
        <v>157</v>
      </c>
      <c r="BE321" s="219">
        <f>IF(N321="základní",J321,0)</f>
        <v>0</v>
      </c>
      <c r="BF321" s="219">
        <f>IF(N321="snížená",J321,0)</f>
        <v>0</v>
      </c>
      <c r="BG321" s="219">
        <f>IF(N321="zákl. přenesená",J321,0)</f>
        <v>0</v>
      </c>
      <c r="BH321" s="219">
        <f>IF(N321="sníž. přenesená",J321,0)</f>
        <v>0</v>
      </c>
      <c r="BI321" s="219">
        <f>IF(N321="nulová",J321,0)</f>
        <v>0</v>
      </c>
      <c r="BJ321" s="19" t="s">
        <v>82</v>
      </c>
      <c r="BK321" s="219">
        <f>ROUND(I321*H321,2)</f>
        <v>0</v>
      </c>
      <c r="BL321" s="19" t="s">
        <v>251</v>
      </c>
      <c r="BM321" s="218" t="s">
        <v>518</v>
      </c>
    </row>
    <row r="322" s="14" customFormat="1">
      <c r="A322" s="14"/>
      <c r="B322" s="236"/>
      <c r="C322" s="237"/>
      <c r="D322" s="227" t="s">
        <v>169</v>
      </c>
      <c r="E322" s="238" t="s">
        <v>28</v>
      </c>
      <c r="F322" s="239" t="s">
        <v>114</v>
      </c>
      <c r="G322" s="237"/>
      <c r="H322" s="240">
        <v>1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6" t="s">
        <v>169</v>
      </c>
      <c r="AU322" s="246" t="s">
        <v>84</v>
      </c>
      <c r="AV322" s="14" t="s">
        <v>84</v>
      </c>
      <c r="AW322" s="14" t="s">
        <v>35</v>
      </c>
      <c r="AX322" s="14" t="s">
        <v>82</v>
      </c>
      <c r="AY322" s="246" t="s">
        <v>157</v>
      </c>
    </row>
    <row r="323" s="2" customFormat="1" ht="24.15" customHeight="1">
      <c r="A323" s="40"/>
      <c r="B323" s="41"/>
      <c r="C323" s="207" t="s">
        <v>519</v>
      </c>
      <c r="D323" s="207" t="s">
        <v>160</v>
      </c>
      <c r="E323" s="208" t="s">
        <v>520</v>
      </c>
      <c r="F323" s="209" t="s">
        <v>521</v>
      </c>
      <c r="G323" s="210" t="s">
        <v>163</v>
      </c>
      <c r="H323" s="211">
        <v>1</v>
      </c>
      <c r="I323" s="212"/>
      <c r="J323" s="213">
        <f>ROUND(I323*H323,2)</f>
        <v>0</v>
      </c>
      <c r="K323" s="209" t="s">
        <v>164</v>
      </c>
      <c r="L323" s="46"/>
      <c r="M323" s="214" t="s">
        <v>28</v>
      </c>
      <c r="N323" s="215" t="s">
        <v>45</v>
      </c>
      <c r="O323" s="86"/>
      <c r="P323" s="216">
        <f>O323*H323</f>
        <v>0</v>
      </c>
      <c r="Q323" s="216">
        <v>0</v>
      </c>
      <c r="R323" s="216">
        <f>Q323*H323</f>
        <v>0</v>
      </c>
      <c r="S323" s="216">
        <v>0</v>
      </c>
      <c r="T323" s="217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8" t="s">
        <v>251</v>
      </c>
      <c r="AT323" s="218" t="s">
        <v>160</v>
      </c>
      <c r="AU323" s="218" t="s">
        <v>84</v>
      </c>
      <c r="AY323" s="19" t="s">
        <v>157</v>
      </c>
      <c r="BE323" s="219">
        <f>IF(N323="základní",J323,0)</f>
        <v>0</v>
      </c>
      <c r="BF323" s="219">
        <f>IF(N323="snížená",J323,0)</f>
        <v>0</v>
      </c>
      <c r="BG323" s="219">
        <f>IF(N323="zákl. přenesená",J323,0)</f>
        <v>0</v>
      </c>
      <c r="BH323" s="219">
        <f>IF(N323="sníž. přenesená",J323,0)</f>
        <v>0</v>
      </c>
      <c r="BI323" s="219">
        <f>IF(N323="nulová",J323,0)</f>
        <v>0</v>
      </c>
      <c r="BJ323" s="19" t="s">
        <v>82</v>
      </c>
      <c r="BK323" s="219">
        <f>ROUND(I323*H323,2)</f>
        <v>0</v>
      </c>
      <c r="BL323" s="19" t="s">
        <v>251</v>
      </c>
      <c r="BM323" s="218" t="s">
        <v>522</v>
      </c>
    </row>
    <row r="324" s="2" customFormat="1">
      <c r="A324" s="40"/>
      <c r="B324" s="41"/>
      <c r="C324" s="42"/>
      <c r="D324" s="220" t="s">
        <v>167</v>
      </c>
      <c r="E324" s="42"/>
      <c r="F324" s="221" t="s">
        <v>523</v>
      </c>
      <c r="G324" s="42"/>
      <c r="H324" s="42"/>
      <c r="I324" s="222"/>
      <c r="J324" s="42"/>
      <c r="K324" s="42"/>
      <c r="L324" s="46"/>
      <c r="M324" s="223"/>
      <c r="N324" s="224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167</v>
      </c>
      <c r="AU324" s="19" t="s">
        <v>84</v>
      </c>
    </row>
    <row r="325" s="14" customFormat="1">
      <c r="A325" s="14"/>
      <c r="B325" s="236"/>
      <c r="C325" s="237"/>
      <c r="D325" s="227" t="s">
        <v>169</v>
      </c>
      <c r="E325" s="238" t="s">
        <v>28</v>
      </c>
      <c r="F325" s="239" t="s">
        <v>114</v>
      </c>
      <c r="G325" s="237"/>
      <c r="H325" s="240">
        <v>1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6" t="s">
        <v>169</v>
      </c>
      <c r="AU325" s="246" t="s">
        <v>84</v>
      </c>
      <c r="AV325" s="14" t="s">
        <v>84</v>
      </c>
      <c r="AW325" s="14" t="s">
        <v>35</v>
      </c>
      <c r="AX325" s="14" t="s">
        <v>82</v>
      </c>
      <c r="AY325" s="246" t="s">
        <v>157</v>
      </c>
    </row>
    <row r="326" s="2" customFormat="1" ht="24.15" customHeight="1">
      <c r="A326" s="40"/>
      <c r="B326" s="41"/>
      <c r="C326" s="258" t="s">
        <v>524</v>
      </c>
      <c r="D326" s="258" t="s">
        <v>266</v>
      </c>
      <c r="E326" s="259" t="s">
        <v>525</v>
      </c>
      <c r="F326" s="260" t="s">
        <v>526</v>
      </c>
      <c r="G326" s="261" t="s">
        <v>163</v>
      </c>
      <c r="H326" s="262">
        <v>1</v>
      </c>
      <c r="I326" s="263"/>
      <c r="J326" s="264">
        <f>ROUND(I326*H326,2)</f>
        <v>0</v>
      </c>
      <c r="K326" s="260" t="s">
        <v>28</v>
      </c>
      <c r="L326" s="265"/>
      <c r="M326" s="266" t="s">
        <v>28</v>
      </c>
      <c r="N326" s="267" t="s">
        <v>45</v>
      </c>
      <c r="O326" s="86"/>
      <c r="P326" s="216">
        <f>O326*H326</f>
        <v>0</v>
      </c>
      <c r="Q326" s="216">
        <v>0.0022000000000000001</v>
      </c>
      <c r="R326" s="216">
        <f>Q326*H326</f>
        <v>0.0022000000000000001</v>
      </c>
      <c r="S326" s="216">
        <v>0</v>
      </c>
      <c r="T326" s="217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8" t="s">
        <v>345</v>
      </c>
      <c r="AT326" s="218" t="s">
        <v>266</v>
      </c>
      <c r="AU326" s="218" t="s">
        <v>84</v>
      </c>
      <c r="AY326" s="19" t="s">
        <v>157</v>
      </c>
      <c r="BE326" s="219">
        <f>IF(N326="základní",J326,0)</f>
        <v>0</v>
      </c>
      <c r="BF326" s="219">
        <f>IF(N326="snížená",J326,0)</f>
        <v>0</v>
      </c>
      <c r="BG326" s="219">
        <f>IF(N326="zákl. přenesená",J326,0)</f>
        <v>0</v>
      </c>
      <c r="BH326" s="219">
        <f>IF(N326="sníž. přenesená",J326,0)</f>
        <v>0</v>
      </c>
      <c r="BI326" s="219">
        <f>IF(N326="nulová",J326,0)</f>
        <v>0</v>
      </c>
      <c r="BJ326" s="19" t="s">
        <v>82</v>
      </c>
      <c r="BK326" s="219">
        <f>ROUND(I326*H326,2)</f>
        <v>0</v>
      </c>
      <c r="BL326" s="19" t="s">
        <v>251</v>
      </c>
      <c r="BM326" s="218" t="s">
        <v>527</v>
      </c>
    </row>
    <row r="327" s="14" customFormat="1">
      <c r="A327" s="14"/>
      <c r="B327" s="236"/>
      <c r="C327" s="237"/>
      <c r="D327" s="227" t="s">
        <v>169</v>
      </c>
      <c r="E327" s="238" t="s">
        <v>28</v>
      </c>
      <c r="F327" s="239" t="s">
        <v>114</v>
      </c>
      <c r="G327" s="237"/>
      <c r="H327" s="240">
        <v>1</v>
      </c>
      <c r="I327" s="241"/>
      <c r="J327" s="237"/>
      <c r="K327" s="237"/>
      <c r="L327" s="242"/>
      <c r="M327" s="243"/>
      <c r="N327" s="244"/>
      <c r="O327" s="244"/>
      <c r="P327" s="244"/>
      <c r="Q327" s="244"/>
      <c r="R327" s="244"/>
      <c r="S327" s="244"/>
      <c r="T327" s="24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6" t="s">
        <v>169</v>
      </c>
      <c r="AU327" s="246" t="s">
        <v>84</v>
      </c>
      <c r="AV327" s="14" t="s">
        <v>84</v>
      </c>
      <c r="AW327" s="14" t="s">
        <v>35</v>
      </c>
      <c r="AX327" s="14" t="s">
        <v>82</v>
      </c>
      <c r="AY327" s="246" t="s">
        <v>157</v>
      </c>
    </row>
    <row r="328" s="2" customFormat="1" ht="24.15" customHeight="1">
      <c r="A328" s="40"/>
      <c r="B328" s="41"/>
      <c r="C328" s="207" t="s">
        <v>528</v>
      </c>
      <c r="D328" s="207" t="s">
        <v>160</v>
      </c>
      <c r="E328" s="208" t="s">
        <v>529</v>
      </c>
      <c r="F328" s="209" t="s">
        <v>530</v>
      </c>
      <c r="G328" s="210" t="s">
        <v>163</v>
      </c>
      <c r="H328" s="211">
        <v>1</v>
      </c>
      <c r="I328" s="212"/>
      <c r="J328" s="213">
        <f>ROUND(I328*H328,2)</f>
        <v>0</v>
      </c>
      <c r="K328" s="209" t="s">
        <v>164</v>
      </c>
      <c r="L328" s="46"/>
      <c r="M328" s="214" t="s">
        <v>28</v>
      </c>
      <c r="N328" s="215" t="s">
        <v>45</v>
      </c>
      <c r="O328" s="86"/>
      <c r="P328" s="216">
        <f>O328*H328</f>
        <v>0</v>
      </c>
      <c r="Q328" s="216">
        <v>0</v>
      </c>
      <c r="R328" s="216">
        <f>Q328*H328</f>
        <v>0</v>
      </c>
      <c r="S328" s="216">
        <v>0</v>
      </c>
      <c r="T328" s="217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8" t="s">
        <v>251</v>
      </c>
      <c r="AT328" s="218" t="s">
        <v>160</v>
      </c>
      <c r="AU328" s="218" t="s">
        <v>84</v>
      </c>
      <c r="AY328" s="19" t="s">
        <v>157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19" t="s">
        <v>82</v>
      </c>
      <c r="BK328" s="219">
        <f>ROUND(I328*H328,2)</f>
        <v>0</v>
      </c>
      <c r="BL328" s="19" t="s">
        <v>251</v>
      </c>
      <c r="BM328" s="218" t="s">
        <v>531</v>
      </c>
    </row>
    <row r="329" s="2" customFormat="1">
      <c r="A329" s="40"/>
      <c r="B329" s="41"/>
      <c r="C329" s="42"/>
      <c r="D329" s="220" t="s">
        <v>167</v>
      </c>
      <c r="E329" s="42"/>
      <c r="F329" s="221" t="s">
        <v>532</v>
      </c>
      <c r="G329" s="42"/>
      <c r="H329" s="42"/>
      <c r="I329" s="222"/>
      <c r="J329" s="42"/>
      <c r="K329" s="42"/>
      <c r="L329" s="46"/>
      <c r="M329" s="223"/>
      <c r="N329" s="224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167</v>
      </c>
      <c r="AU329" s="19" t="s">
        <v>84</v>
      </c>
    </row>
    <row r="330" s="14" customFormat="1">
      <c r="A330" s="14"/>
      <c r="B330" s="236"/>
      <c r="C330" s="237"/>
      <c r="D330" s="227" t="s">
        <v>169</v>
      </c>
      <c r="E330" s="238" t="s">
        <v>28</v>
      </c>
      <c r="F330" s="239" t="s">
        <v>114</v>
      </c>
      <c r="G330" s="237"/>
      <c r="H330" s="240">
        <v>1</v>
      </c>
      <c r="I330" s="241"/>
      <c r="J330" s="237"/>
      <c r="K330" s="237"/>
      <c r="L330" s="242"/>
      <c r="M330" s="243"/>
      <c r="N330" s="244"/>
      <c r="O330" s="244"/>
      <c r="P330" s="244"/>
      <c r="Q330" s="244"/>
      <c r="R330" s="244"/>
      <c r="S330" s="244"/>
      <c r="T330" s="24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6" t="s">
        <v>169</v>
      </c>
      <c r="AU330" s="246" t="s">
        <v>84</v>
      </c>
      <c r="AV330" s="14" t="s">
        <v>84</v>
      </c>
      <c r="AW330" s="14" t="s">
        <v>35</v>
      </c>
      <c r="AX330" s="14" t="s">
        <v>82</v>
      </c>
      <c r="AY330" s="246" t="s">
        <v>157</v>
      </c>
    </row>
    <row r="331" s="2" customFormat="1" ht="16.5" customHeight="1">
      <c r="A331" s="40"/>
      <c r="B331" s="41"/>
      <c r="C331" s="258" t="s">
        <v>533</v>
      </c>
      <c r="D331" s="258" t="s">
        <v>266</v>
      </c>
      <c r="E331" s="259" t="s">
        <v>534</v>
      </c>
      <c r="F331" s="260" t="s">
        <v>535</v>
      </c>
      <c r="G331" s="261" t="s">
        <v>163</v>
      </c>
      <c r="H331" s="262">
        <v>1</v>
      </c>
      <c r="I331" s="263"/>
      <c r="J331" s="264">
        <f>ROUND(I331*H331,2)</f>
        <v>0</v>
      </c>
      <c r="K331" s="260" t="s">
        <v>28</v>
      </c>
      <c r="L331" s="265"/>
      <c r="M331" s="266" t="s">
        <v>28</v>
      </c>
      <c r="N331" s="267" t="s">
        <v>45</v>
      </c>
      <c r="O331" s="86"/>
      <c r="P331" s="216">
        <f>O331*H331</f>
        <v>0</v>
      </c>
      <c r="Q331" s="216">
        <v>0.00014999999999999999</v>
      </c>
      <c r="R331" s="216">
        <f>Q331*H331</f>
        <v>0.00014999999999999999</v>
      </c>
      <c r="S331" s="216">
        <v>0</v>
      </c>
      <c r="T331" s="217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8" t="s">
        <v>345</v>
      </c>
      <c r="AT331" s="218" t="s">
        <v>266</v>
      </c>
      <c r="AU331" s="218" t="s">
        <v>84</v>
      </c>
      <c r="AY331" s="19" t="s">
        <v>157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19" t="s">
        <v>82</v>
      </c>
      <c r="BK331" s="219">
        <f>ROUND(I331*H331,2)</f>
        <v>0</v>
      </c>
      <c r="BL331" s="19" t="s">
        <v>251</v>
      </c>
      <c r="BM331" s="218" t="s">
        <v>536</v>
      </c>
    </row>
    <row r="332" s="14" customFormat="1">
      <c r="A332" s="14"/>
      <c r="B332" s="236"/>
      <c r="C332" s="237"/>
      <c r="D332" s="227" t="s">
        <v>169</v>
      </c>
      <c r="E332" s="238" t="s">
        <v>28</v>
      </c>
      <c r="F332" s="239" t="s">
        <v>114</v>
      </c>
      <c r="G332" s="237"/>
      <c r="H332" s="240">
        <v>1</v>
      </c>
      <c r="I332" s="241"/>
      <c r="J332" s="237"/>
      <c r="K332" s="237"/>
      <c r="L332" s="242"/>
      <c r="M332" s="243"/>
      <c r="N332" s="244"/>
      <c r="O332" s="244"/>
      <c r="P332" s="244"/>
      <c r="Q332" s="244"/>
      <c r="R332" s="244"/>
      <c r="S332" s="244"/>
      <c r="T332" s="24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6" t="s">
        <v>169</v>
      </c>
      <c r="AU332" s="246" t="s">
        <v>84</v>
      </c>
      <c r="AV332" s="14" t="s">
        <v>84</v>
      </c>
      <c r="AW332" s="14" t="s">
        <v>35</v>
      </c>
      <c r="AX332" s="14" t="s">
        <v>82</v>
      </c>
      <c r="AY332" s="246" t="s">
        <v>157</v>
      </c>
    </row>
    <row r="333" s="2" customFormat="1" ht="37.8" customHeight="1">
      <c r="A333" s="40"/>
      <c r="B333" s="41"/>
      <c r="C333" s="207" t="s">
        <v>537</v>
      </c>
      <c r="D333" s="207" t="s">
        <v>160</v>
      </c>
      <c r="E333" s="208" t="s">
        <v>538</v>
      </c>
      <c r="F333" s="209" t="s">
        <v>539</v>
      </c>
      <c r="G333" s="210" t="s">
        <v>163</v>
      </c>
      <c r="H333" s="211">
        <v>1</v>
      </c>
      <c r="I333" s="212"/>
      <c r="J333" s="213">
        <f>ROUND(I333*H333,2)</f>
        <v>0</v>
      </c>
      <c r="K333" s="209" t="s">
        <v>164</v>
      </c>
      <c r="L333" s="46"/>
      <c r="M333" s="214" t="s">
        <v>28</v>
      </c>
      <c r="N333" s="215" t="s">
        <v>45</v>
      </c>
      <c r="O333" s="86"/>
      <c r="P333" s="216">
        <f>O333*H333</f>
        <v>0</v>
      </c>
      <c r="Q333" s="216">
        <v>0.00044999999999999999</v>
      </c>
      <c r="R333" s="216">
        <f>Q333*H333</f>
        <v>0.00044999999999999999</v>
      </c>
      <c r="S333" s="216">
        <v>0</v>
      </c>
      <c r="T333" s="217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8" t="s">
        <v>251</v>
      </c>
      <c r="AT333" s="218" t="s">
        <v>160</v>
      </c>
      <c r="AU333" s="218" t="s">
        <v>84</v>
      </c>
      <c r="AY333" s="19" t="s">
        <v>157</v>
      </c>
      <c r="BE333" s="219">
        <f>IF(N333="základní",J333,0)</f>
        <v>0</v>
      </c>
      <c r="BF333" s="219">
        <f>IF(N333="snížená",J333,0)</f>
        <v>0</v>
      </c>
      <c r="BG333" s="219">
        <f>IF(N333="zákl. přenesená",J333,0)</f>
        <v>0</v>
      </c>
      <c r="BH333" s="219">
        <f>IF(N333="sníž. přenesená",J333,0)</f>
        <v>0</v>
      </c>
      <c r="BI333" s="219">
        <f>IF(N333="nulová",J333,0)</f>
        <v>0</v>
      </c>
      <c r="BJ333" s="19" t="s">
        <v>82</v>
      </c>
      <c r="BK333" s="219">
        <f>ROUND(I333*H333,2)</f>
        <v>0</v>
      </c>
      <c r="BL333" s="19" t="s">
        <v>251</v>
      </c>
      <c r="BM333" s="218" t="s">
        <v>540</v>
      </c>
    </row>
    <row r="334" s="2" customFormat="1">
      <c r="A334" s="40"/>
      <c r="B334" s="41"/>
      <c r="C334" s="42"/>
      <c r="D334" s="220" t="s">
        <v>167</v>
      </c>
      <c r="E334" s="42"/>
      <c r="F334" s="221" t="s">
        <v>541</v>
      </c>
      <c r="G334" s="42"/>
      <c r="H334" s="42"/>
      <c r="I334" s="222"/>
      <c r="J334" s="42"/>
      <c r="K334" s="42"/>
      <c r="L334" s="46"/>
      <c r="M334" s="223"/>
      <c r="N334" s="224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167</v>
      </c>
      <c r="AU334" s="19" t="s">
        <v>84</v>
      </c>
    </row>
    <row r="335" s="13" customFormat="1">
      <c r="A335" s="13"/>
      <c r="B335" s="225"/>
      <c r="C335" s="226"/>
      <c r="D335" s="227" t="s">
        <v>169</v>
      </c>
      <c r="E335" s="228" t="s">
        <v>28</v>
      </c>
      <c r="F335" s="229" t="s">
        <v>263</v>
      </c>
      <c r="G335" s="226"/>
      <c r="H335" s="228" t="s">
        <v>28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169</v>
      </c>
      <c r="AU335" s="235" t="s">
        <v>84</v>
      </c>
      <c r="AV335" s="13" t="s">
        <v>82</v>
      </c>
      <c r="AW335" s="13" t="s">
        <v>35</v>
      </c>
      <c r="AX335" s="13" t="s">
        <v>74</v>
      </c>
      <c r="AY335" s="235" t="s">
        <v>157</v>
      </c>
    </row>
    <row r="336" s="14" customFormat="1">
      <c r="A336" s="14"/>
      <c r="B336" s="236"/>
      <c r="C336" s="237"/>
      <c r="D336" s="227" t="s">
        <v>169</v>
      </c>
      <c r="E336" s="238" t="s">
        <v>28</v>
      </c>
      <c r="F336" s="239" t="s">
        <v>82</v>
      </c>
      <c r="G336" s="237"/>
      <c r="H336" s="240">
        <v>1</v>
      </c>
      <c r="I336" s="241"/>
      <c r="J336" s="237"/>
      <c r="K336" s="237"/>
      <c r="L336" s="242"/>
      <c r="M336" s="243"/>
      <c r="N336" s="244"/>
      <c r="O336" s="244"/>
      <c r="P336" s="244"/>
      <c r="Q336" s="244"/>
      <c r="R336" s="244"/>
      <c r="S336" s="244"/>
      <c r="T336" s="24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6" t="s">
        <v>169</v>
      </c>
      <c r="AU336" s="246" t="s">
        <v>84</v>
      </c>
      <c r="AV336" s="14" t="s">
        <v>84</v>
      </c>
      <c r="AW336" s="14" t="s">
        <v>35</v>
      </c>
      <c r="AX336" s="14" t="s">
        <v>74</v>
      </c>
      <c r="AY336" s="246" t="s">
        <v>157</v>
      </c>
    </row>
    <row r="337" s="15" customFormat="1">
      <c r="A337" s="15"/>
      <c r="B337" s="247"/>
      <c r="C337" s="248"/>
      <c r="D337" s="227" t="s">
        <v>169</v>
      </c>
      <c r="E337" s="249" t="s">
        <v>114</v>
      </c>
      <c r="F337" s="250" t="s">
        <v>178</v>
      </c>
      <c r="G337" s="248"/>
      <c r="H337" s="251">
        <v>1</v>
      </c>
      <c r="I337" s="252"/>
      <c r="J337" s="248"/>
      <c r="K337" s="248"/>
      <c r="L337" s="253"/>
      <c r="M337" s="254"/>
      <c r="N337" s="255"/>
      <c r="O337" s="255"/>
      <c r="P337" s="255"/>
      <c r="Q337" s="255"/>
      <c r="R337" s="255"/>
      <c r="S337" s="255"/>
      <c r="T337" s="256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57" t="s">
        <v>169</v>
      </c>
      <c r="AU337" s="257" t="s">
        <v>84</v>
      </c>
      <c r="AV337" s="15" t="s">
        <v>165</v>
      </c>
      <c r="AW337" s="15" t="s">
        <v>35</v>
      </c>
      <c r="AX337" s="15" t="s">
        <v>82</v>
      </c>
      <c r="AY337" s="257" t="s">
        <v>157</v>
      </c>
    </row>
    <row r="338" s="2" customFormat="1" ht="37.8" customHeight="1">
      <c r="A338" s="40"/>
      <c r="B338" s="41"/>
      <c r="C338" s="258" t="s">
        <v>542</v>
      </c>
      <c r="D338" s="258" t="s">
        <v>266</v>
      </c>
      <c r="E338" s="259" t="s">
        <v>543</v>
      </c>
      <c r="F338" s="260" t="s">
        <v>544</v>
      </c>
      <c r="G338" s="261" t="s">
        <v>163</v>
      </c>
      <c r="H338" s="262">
        <v>1</v>
      </c>
      <c r="I338" s="263"/>
      <c r="J338" s="264">
        <f>ROUND(I338*H338,2)</f>
        <v>0</v>
      </c>
      <c r="K338" s="260" t="s">
        <v>164</v>
      </c>
      <c r="L338" s="265"/>
      <c r="M338" s="266" t="s">
        <v>28</v>
      </c>
      <c r="N338" s="267" t="s">
        <v>45</v>
      </c>
      <c r="O338" s="86"/>
      <c r="P338" s="216">
        <f>O338*H338</f>
        <v>0</v>
      </c>
      <c r="Q338" s="216">
        <v>0.016</v>
      </c>
      <c r="R338" s="216">
        <f>Q338*H338</f>
        <v>0.016</v>
      </c>
      <c r="S338" s="216">
        <v>0</v>
      </c>
      <c r="T338" s="217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8" t="s">
        <v>345</v>
      </c>
      <c r="AT338" s="218" t="s">
        <v>266</v>
      </c>
      <c r="AU338" s="218" t="s">
        <v>84</v>
      </c>
      <c r="AY338" s="19" t="s">
        <v>157</v>
      </c>
      <c r="BE338" s="219">
        <f>IF(N338="základní",J338,0)</f>
        <v>0</v>
      </c>
      <c r="BF338" s="219">
        <f>IF(N338="snížená",J338,0)</f>
        <v>0</v>
      </c>
      <c r="BG338" s="219">
        <f>IF(N338="zákl. přenesená",J338,0)</f>
        <v>0</v>
      </c>
      <c r="BH338" s="219">
        <f>IF(N338="sníž. přenesená",J338,0)</f>
        <v>0</v>
      </c>
      <c r="BI338" s="219">
        <f>IF(N338="nulová",J338,0)</f>
        <v>0</v>
      </c>
      <c r="BJ338" s="19" t="s">
        <v>82</v>
      </c>
      <c r="BK338" s="219">
        <f>ROUND(I338*H338,2)</f>
        <v>0</v>
      </c>
      <c r="BL338" s="19" t="s">
        <v>251</v>
      </c>
      <c r="BM338" s="218" t="s">
        <v>545</v>
      </c>
    </row>
    <row r="339" s="14" customFormat="1">
      <c r="A339" s="14"/>
      <c r="B339" s="236"/>
      <c r="C339" s="237"/>
      <c r="D339" s="227" t="s">
        <v>169</v>
      </c>
      <c r="E339" s="238" t="s">
        <v>28</v>
      </c>
      <c r="F339" s="239" t="s">
        <v>114</v>
      </c>
      <c r="G339" s="237"/>
      <c r="H339" s="240">
        <v>1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6" t="s">
        <v>169</v>
      </c>
      <c r="AU339" s="246" t="s">
        <v>84</v>
      </c>
      <c r="AV339" s="14" t="s">
        <v>84</v>
      </c>
      <c r="AW339" s="14" t="s">
        <v>35</v>
      </c>
      <c r="AX339" s="14" t="s">
        <v>82</v>
      </c>
      <c r="AY339" s="246" t="s">
        <v>157</v>
      </c>
    </row>
    <row r="340" s="2" customFormat="1" ht="49.05" customHeight="1">
      <c r="A340" s="40"/>
      <c r="B340" s="41"/>
      <c r="C340" s="207" t="s">
        <v>546</v>
      </c>
      <c r="D340" s="207" t="s">
        <v>160</v>
      </c>
      <c r="E340" s="208" t="s">
        <v>547</v>
      </c>
      <c r="F340" s="209" t="s">
        <v>548</v>
      </c>
      <c r="G340" s="210" t="s">
        <v>254</v>
      </c>
      <c r="H340" s="211">
        <v>0.035000000000000003</v>
      </c>
      <c r="I340" s="212"/>
      <c r="J340" s="213">
        <f>ROUND(I340*H340,2)</f>
        <v>0</v>
      </c>
      <c r="K340" s="209" t="s">
        <v>164</v>
      </c>
      <c r="L340" s="46"/>
      <c r="M340" s="214" t="s">
        <v>28</v>
      </c>
      <c r="N340" s="215" t="s">
        <v>45</v>
      </c>
      <c r="O340" s="86"/>
      <c r="P340" s="216">
        <f>O340*H340</f>
        <v>0</v>
      </c>
      <c r="Q340" s="216">
        <v>0</v>
      </c>
      <c r="R340" s="216">
        <f>Q340*H340</f>
        <v>0</v>
      </c>
      <c r="S340" s="216">
        <v>0</v>
      </c>
      <c r="T340" s="217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8" t="s">
        <v>251</v>
      </c>
      <c r="AT340" s="218" t="s">
        <v>160</v>
      </c>
      <c r="AU340" s="218" t="s">
        <v>84</v>
      </c>
      <c r="AY340" s="19" t="s">
        <v>157</v>
      </c>
      <c r="BE340" s="219">
        <f>IF(N340="základní",J340,0)</f>
        <v>0</v>
      </c>
      <c r="BF340" s="219">
        <f>IF(N340="snížená",J340,0)</f>
        <v>0</v>
      </c>
      <c r="BG340" s="219">
        <f>IF(N340="zákl. přenesená",J340,0)</f>
        <v>0</v>
      </c>
      <c r="BH340" s="219">
        <f>IF(N340="sníž. přenesená",J340,0)</f>
        <v>0</v>
      </c>
      <c r="BI340" s="219">
        <f>IF(N340="nulová",J340,0)</f>
        <v>0</v>
      </c>
      <c r="BJ340" s="19" t="s">
        <v>82</v>
      </c>
      <c r="BK340" s="219">
        <f>ROUND(I340*H340,2)</f>
        <v>0</v>
      </c>
      <c r="BL340" s="19" t="s">
        <v>251</v>
      </c>
      <c r="BM340" s="218" t="s">
        <v>549</v>
      </c>
    </row>
    <row r="341" s="2" customFormat="1">
      <c r="A341" s="40"/>
      <c r="B341" s="41"/>
      <c r="C341" s="42"/>
      <c r="D341" s="220" t="s">
        <v>167</v>
      </c>
      <c r="E341" s="42"/>
      <c r="F341" s="221" t="s">
        <v>550</v>
      </c>
      <c r="G341" s="42"/>
      <c r="H341" s="42"/>
      <c r="I341" s="222"/>
      <c r="J341" s="42"/>
      <c r="K341" s="42"/>
      <c r="L341" s="46"/>
      <c r="M341" s="223"/>
      <c r="N341" s="224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167</v>
      </c>
      <c r="AU341" s="19" t="s">
        <v>84</v>
      </c>
    </row>
    <row r="342" s="12" customFormat="1" ht="22.8" customHeight="1">
      <c r="A342" s="12"/>
      <c r="B342" s="191"/>
      <c r="C342" s="192"/>
      <c r="D342" s="193" t="s">
        <v>73</v>
      </c>
      <c r="E342" s="205" t="s">
        <v>551</v>
      </c>
      <c r="F342" s="205" t="s">
        <v>552</v>
      </c>
      <c r="G342" s="192"/>
      <c r="H342" s="192"/>
      <c r="I342" s="195"/>
      <c r="J342" s="206">
        <f>BK342</f>
        <v>0</v>
      </c>
      <c r="K342" s="192"/>
      <c r="L342" s="197"/>
      <c r="M342" s="198"/>
      <c r="N342" s="199"/>
      <c r="O342" s="199"/>
      <c r="P342" s="200">
        <f>SUM(P343:P368)</f>
        <v>0</v>
      </c>
      <c r="Q342" s="199"/>
      <c r="R342" s="200">
        <f>SUM(R343:R368)</f>
        <v>0.19537499999999997</v>
      </c>
      <c r="S342" s="199"/>
      <c r="T342" s="201">
        <f>SUM(T343:T368)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2" t="s">
        <v>84</v>
      </c>
      <c r="AT342" s="203" t="s">
        <v>73</v>
      </c>
      <c r="AU342" s="203" t="s">
        <v>82</v>
      </c>
      <c r="AY342" s="202" t="s">
        <v>157</v>
      </c>
      <c r="BK342" s="204">
        <f>SUM(BK343:BK368)</f>
        <v>0</v>
      </c>
    </row>
    <row r="343" s="2" customFormat="1" ht="24.15" customHeight="1">
      <c r="A343" s="40"/>
      <c r="B343" s="41"/>
      <c r="C343" s="207" t="s">
        <v>553</v>
      </c>
      <c r="D343" s="207" t="s">
        <v>160</v>
      </c>
      <c r="E343" s="208" t="s">
        <v>554</v>
      </c>
      <c r="F343" s="209" t="s">
        <v>555</v>
      </c>
      <c r="G343" s="210" t="s">
        <v>173</v>
      </c>
      <c r="H343" s="211">
        <v>3.75</v>
      </c>
      <c r="I343" s="212"/>
      <c r="J343" s="213">
        <f>ROUND(I343*H343,2)</f>
        <v>0</v>
      </c>
      <c r="K343" s="209" t="s">
        <v>164</v>
      </c>
      <c r="L343" s="46"/>
      <c r="M343" s="214" t="s">
        <v>28</v>
      </c>
      <c r="N343" s="215" t="s">
        <v>45</v>
      </c>
      <c r="O343" s="86"/>
      <c r="P343" s="216">
        <f>O343*H343</f>
        <v>0</v>
      </c>
      <c r="Q343" s="216">
        <v>0</v>
      </c>
      <c r="R343" s="216">
        <f>Q343*H343</f>
        <v>0</v>
      </c>
      <c r="S343" s="216">
        <v>0</v>
      </c>
      <c r="T343" s="217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8" t="s">
        <v>251</v>
      </c>
      <c r="AT343" s="218" t="s">
        <v>160</v>
      </c>
      <c r="AU343" s="218" t="s">
        <v>84</v>
      </c>
      <c r="AY343" s="19" t="s">
        <v>157</v>
      </c>
      <c r="BE343" s="219">
        <f>IF(N343="základní",J343,0)</f>
        <v>0</v>
      </c>
      <c r="BF343" s="219">
        <f>IF(N343="snížená",J343,0)</f>
        <v>0</v>
      </c>
      <c r="BG343" s="219">
        <f>IF(N343="zákl. přenesená",J343,0)</f>
        <v>0</v>
      </c>
      <c r="BH343" s="219">
        <f>IF(N343="sníž. přenesená",J343,0)</f>
        <v>0</v>
      </c>
      <c r="BI343" s="219">
        <f>IF(N343="nulová",J343,0)</f>
        <v>0</v>
      </c>
      <c r="BJ343" s="19" t="s">
        <v>82</v>
      </c>
      <c r="BK343" s="219">
        <f>ROUND(I343*H343,2)</f>
        <v>0</v>
      </c>
      <c r="BL343" s="19" t="s">
        <v>251</v>
      </c>
      <c r="BM343" s="218" t="s">
        <v>556</v>
      </c>
    </row>
    <row r="344" s="2" customFormat="1">
      <c r="A344" s="40"/>
      <c r="B344" s="41"/>
      <c r="C344" s="42"/>
      <c r="D344" s="220" t="s">
        <v>167</v>
      </c>
      <c r="E344" s="42"/>
      <c r="F344" s="221" t="s">
        <v>557</v>
      </c>
      <c r="G344" s="42"/>
      <c r="H344" s="42"/>
      <c r="I344" s="222"/>
      <c r="J344" s="42"/>
      <c r="K344" s="42"/>
      <c r="L344" s="46"/>
      <c r="M344" s="223"/>
      <c r="N344" s="224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167</v>
      </c>
      <c r="AU344" s="19" t="s">
        <v>84</v>
      </c>
    </row>
    <row r="345" s="14" customFormat="1">
      <c r="A345" s="14"/>
      <c r="B345" s="236"/>
      <c r="C345" s="237"/>
      <c r="D345" s="227" t="s">
        <v>169</v>
      </c>
      <c r="E345" s="238" t="s">
        <v>28</v>
      </c>
      <c r="F345" s="239" t="s">
        <v>113</v>
      </c>
      <c r="G345" s="237"/>
      <c r="H345" s="240">
        <v>3.75</v>
      </c>
      <c r="I345" s="241"/>
      <c r="J345" s="237"/>
      <c r="K345" s="237"/>
      <c r="L345" s="242"/>
      <c r="M345" s="243"/>
      <c r="N345" s="244"/>
      <c r="O345" s="244"/>
      <c r="P345" s="244"/>
      <c r="Q345" s="244"/>
      <c r="R345" s="244"/>
      <c r="S345" s="244"/>
      <c r="T345" s="24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6" t="s">
        <v>169</v>
      </c>
      <c r="AU345" s="246" t="s">
        <v>84</v>
      </c>
      <c r="AV345" s="14" t="s">
        <v>84</v>
      </c>
      <c r="AW345" s="14" t="s">
        <v>35</v>
      </c>
      <c r="AX345" s="14" t="s">
        <v>82</v>
      </c>
      <c r="AY345" s="246" t="s">
        <v>157</v>
      </c>
    </row>
    <row r="346" s="2" customFormat="1" ht="24.15" customHeight="1">
      <c r="A346" s="40"/>
      <c r="B346" s="41"/>
      <c r="C346" s="207" t="s">
        <v>558</v>
      </c>
      <c r="D346" s="207" t="s">
        <v>160</v>
      </c>
      <c r="E346" s="208" t="s">
        <v>559</v>
      </c>
      <c r="F346" s="209" t="s">
        <v>560</v>
      </c>
      <c r="G346" s="210" t="s">
        <v>173</v>
      </c>
      <c r="H346" s="211">
        <v>3.75</v>
      </c>
      <c r="I346" s="212"/>
      <c r="J346" s="213">
        <f>ROUND(I346*H346,2)</f>
        <v>0</v>
      </c>
      <c r="K346" s="209" t="s">
        <v>164</v>
      </c>
      <c r="L346" s="46"/>
      <c r="M346" s="214" t="s">
        <v>28</v>
      </c>
      <c r="N346" s="215" t="s">
        <v>45</v>
      </c>
      <c r="O346" s="86"/>
      <c r="P346" s="216">
        <f>O346*H346</f>
        <v>0</v>
      </c>
      <c r="Q346" s="216">
        <v>0.00029999999999999997</v>
      </c>
      <c r="R346" s="216">
        <f>Q346*H346</f>
        <v>0.0011249999999999999</v>
      </c>
      <c r="S346" s="216">
        <v>0</v>
      </c>
      <c r="T346" s="217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8" t="s">
        <v>251</v>
      </c>
      <c r="AT346" s="218" t="s">
        <v>160</v>
      </c>
      <c r="AU346" s="218" t="s">
        <v>84</v>
      </c>
      <c r="AY346" s="19" t="s">
        <v>157</v>
      </c>
      <c r="BE346" s="219">
        <f>IF(N346="základní",J346,0)</f>
        <v>0</v>
      </c>
      <c r="BF346" s="219">
        <f>IF(N346="snížená",J346,0)</f>
        <v>0</v>
      </c>
      <c r="BG346" s="219">
        <f>IF(N346="zákl. přenesená",J346,0)</f>
        <v>0</v>
      </c>
      <c r="BH346" s="219">
        <f>IF(N346="sníž. přenesená",J346,0)</f>
        <v>0</v>
      </c>
      <c r="BI346" s="219">
        <f>IF(N346="nulová",J346,0)</f>
        <v>0</v>
      </c>
      <c r="BJ346" s="19" t="s">
        <v>82</v>
      </c>
      <c r="BK346" s="219">
        <f>ROUND(I346*H346,2)</f>
        <v>0</v>
      </c>
      <c r="BL346" s="19" t="s">
        <v>251</v>
      </c>
      <c r="BM346" s="218" t="s">
        <v>561</v>
      </c>
    </row>
    <row r="347" s="2" customFormat="1">
      <c r="A347" s="40"/>
      <c r="B347" s="41"/>
      <c r="C347" s="42"/>
      <c r="D347" s="220" t="s">
        <v>167</v>
      </c>
      <c r="E347" s="42"/>
      <c r="F347" s="221" t="s">
        <v>562</v>
      </c>
      <c r="G347" s="42"/>
      <c r="H347" s="42"/>
      <c r="I347" s="222"/>
      <c r="J347" s="42"/>
      <c r="K347" s="42"/>
      <c r="L347" s="46"/>
      <c r="M347" s="223"/>
      <c r="N347" s="224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167</v>
      </c>
      <c r="AU347" s="19" t="s">
        <v>84</v>
      </c>
    </row>
    <row r="348" s="14" customFormat="1">
      <c r="A348" s="14"/>
      <c r="B348" s="236"/>
      <c r="C348" s="237"/>
      <c r="D348" s="227" t="s">
        <v>169</v>
      </c>
      <c r="E348" s="238" t="s">
        <v>28</v>
      </c>
      <c r="F348" s="239" t="s">
        <v>113</v>
      </c>
      <c r="G348" s="237"/>
      <c r="H348" s="240">
        <v>3.75</v>
      </c>
      <c r="I348" s="241"/>
      <c r="J348" s="237"/>
      <c r="K348" s="237"/>
      <c r="L348" s="242"/>
      <c r="M348" s="243"/>
      <c r="N348" s="244"/>
      <c r="O348" s="244"/>
      <c r="P348" s="244"/>
      <c r="Q348" s="244"/>
      <c r="R348" s="244"/>
      <c r="S348" s="244"/>
      <c r="T348" s="24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6" t="s">
        <v>169</v>
      </c>
      <c r="AU348" s="246" t="s">
        <v>84</v>
      </c>
      <c r="AV348" s="14" t="s">
        <v>84</v>
      </c>
      <c r="AW348" s="14" t="s">
        <v>35</v>
      </c>
      <c r="AX348" s="14" t="s">
        <v>82</v>
      </c>
      <c r="AY348" s="246" t="s">
        <v>157</v>
      </c>
    </row>
    <row r="349" s="2" customFormat="1" ht="24.15" customHeight="1">
      <c r="A349" s="40"/>
      <c r="B349" s="41"/>
      <c r="C349" s="207" t="s">
        <v>563</v>
      </c>
      <c r="D349" s="207" t="s">
        <v>160</v>
      </c>
      <c r="E349" s="208" t="s">
        <v>564</v>
      </c>
      <c r="F349" s="209" t="s">
        <v>565</v>
      </c>
      <c r="G349" s="210" t="s">
        <v>173</v>
      </c>
      <c r="H349" s="211">
        <v>3.75</v>
      </c>
      <c r="I349" s="212"/>
      <c r="J349" s="213">
        <f>ROUND(I349*H349,2)</f>
        <v>0</v>
      </c>
      <c r="K349" s="209" t="s">
        <v>164</v>
      </c>
      <c r="L349" s="46"/>
      <c r="M349" s="214" t="s">
        <v>28</v>
      </c>
      <c r="N349" s="215" t="s">
        <v>45</v>
      </c>
      <c r="O349" s="86"/>
      <c r="P349" s="216">
        <f>O349*H349</f>
        <v>0</v>
      </c>
      <c r="Q349" s="216">
        <v>0.00050000000000000001</v>
      </c>
      <c r="R349" s="216">
        <f>Q349*H349</f>
        <v>0.0018749999999999999</v>
      </c>
      <c r="S349" s="216">
        <v>0</v>
      </c>
      <c r="T349" s="217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8" t="s">
        <v>251</v>
      </c>
      <c r="AT349" s="218" t="s">
        <v>160</v>
      </c>
      <c r="AU349" s="218" t="s">
        <v>84</v>
      </c>
      <c r="AY349" s="19" t="s">
        <v>157</v>
      </c>
      <c r="BE349" s="219">
        <f>IF(N349="základní",J349,0)</f>
        <v>0</v>
      </c>
      <c r="BF349" s="219">
        <f>IF(N349="snížená",J349,0)</f>
        <v>0</v>
      </c>
      <c r="BG349" s="219">
        <f>IF(N349="zákl. přenesená",J349,0)</f>
        <v>0</v>
      </c>
      <c r="BH349" s="219">
        <f>IF(N349="sníž. přenesená",J349,0)</f>
        <v>0</v>
      </c>
      <c r="BI349" s="219">
        <f>IF(N349="nulová",J349,0)</f>
        <v>0</v>
      </c>
      <c r="BJ349" s="19" t="s">
        <v>82</v>
      </c>
      <c r="BK349" s="219">
        <f>ROUND(I349*H349,2)</f>
        <v>0</v>
      </c>
      <c r="BL349" s="19" t="s">
        <v>251</v>
      </c>
      <c r="BM349" s="218" t="s">
        <v>566</v>
      </c>
    </row>
    <row r="350" s="2" customFormat="1">
      <c r="A350" s="40"/>
      <c r="B350" s="41"/>
      <c r="C350" s="42"/>
      <c r="D350" s="220" t="s">
        <v>167</v>
      </c>
      <c r="E350" s="42"/>
      <c r="F350" s="221" t="s">
        <v>567</v>
      </c>
      <c r="G350" s="42"/>
      <c r="H350" s="42"/>
      <c r="I350" s="222"/>
      <c r="J350" s="42"/>
      <c r="K350" s="42"/>
      <c r="L350" s="46"/>
      <c r="M350" s="223"/>
      <c r="N350" s="224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167</v>
      </c>
      <c r="AU350" s="19" t="s">
        <v>84</v>
      </c>
    </row>
    <row r="351" s="14" customFormat="1">
      <c r="A351" s="14"/>
      <c r="B351" s="236"/>
      <c r="C351" s="237"/>
      <c r="D351" s="227" t="s">
        <v>169</v>
      </c>
      <c r="E351" s="238" t="s">
        <v>28</v>
      </c>
      <c r="F351" s="239" t="s">
        <v>113</v>
      </c>
      <c r="G351" s="237"/>
      <c r="H351" s="240">
        <v>3.75</v>
      </c>
      <c r="I351" s="241"/>
      <c r="J351" s="237"/>
      <c r="K351" s="237"/>
      <c r="L351" s="242"/>
      <c r="M351" s="243"/>
      <c r="N351" s="244"/>
      <c r="O351" s="244"/>
      <c r="P351" s="244"/>
      <c r="Q351" s="244"/>
      <c r="R351" s="244"/>
      <c r="S351" s="244"/>
      <c r="T351" s="24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6" t="s">
        <v>169</v>
      </c>
      <c r="AU351" s="246" t="s">
        <v>84</v>
      </c>
      <c r="AV351" s="14" t="s">
        <v>84</v>
      </c>
      <c r="AW351" s="14" t="s">
        <v>35</v>
      </c>
      <c r="AX351" s="14" t="s">
        <v>82</v>
      </c>
      <c r="AY351" s="246" t="s">
        <v>157</v>
      </c>
    </row>
    <row r="352" s="2" customFormat="1" ht="37.8" customHeight="1">
      <c r="A352" s="40"/>
      <c r="B352" s="41"/>
      <c r="C352" s="207" t="s">
        <v>568</v>
      </c>
      <c r="D352" s="207" t="s">
        <v>160</v>
      </c>
      <c r="E352" s="208" t="s">
        <v>569</v>
      </c>
      <c r="F352" s="209" t="s">
        <v>570</v>
      </c>
      <c r="G352" s="210" t="s">
        <v>173</v>
      </c>
      <c r="H352" s="211">
        <v>3.75</v>
      </c>
      <c r="I352" s="212"/>
      <c r="J352" s="213">
        <f>ROUND(I352*H352,2)</f>
        <v>0</v>
      </c>
      <c r="K352" s="209" t="s">
        <v>164</v>
      </c>
      <c r="L352" s="46"/>
      <c r="M352" s="214" t="s">
        <v>28</v>
      </c>
      <c r="N352" s="215" t="s">
        <v>45</v>
      </c>
      <c r="O352" s="86"/>
      <c r="P352" s="216">
        <f>O352*H352</f>
        <v>0</v>
      </c>
      <c r="Q352" s="216">
        <v>0.0074999999999999997</v>
      </c>
      <c r="R352" s="216">
        <f>Q352*H352</f>
        <v>0.028124999999999997</v>
      </c>
      <c r="S352" s="216">
        <v>0</v>
      </c>
      <c r="T352" s="217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8" t="s">
        <v>251</v>
      </c>
      <c r="AT352" s="218" t="s">
        <v>160</v>
      </c>
      <c r="AU352" s="218" t="s">
        <v>84</v>
      </c>
      <c r="AY352" s="19" t="s">
        <v>157</v>
      </c>
      <c r="BE352" s="219">
        <f>IF(N352="základní",J352,0)</f>
        <v>0</v>
      </c>
      <c r="BF352" s="219">
        <f>IF(N352="snížená",J352,0)</f>
        <v>0</v>
      </c>
      <c r="BG352" s="219">
        <f>IF(N352="zákl. přenesená",J352,0)</f>
        <v>0</v>
      </c>
      <c r="BH352" s="219">
        <f>IF(N352="sníž. přenesená",J352,0)</f>
        <v>0</v>
      </c>
      <c r="BI352" s="219">
        <f>IF(N352="nulová",J352,0)</f>
        <v>0</v>
      </c>
      <c r="BJ352" s="19" t="s">
        <v>82</v>
      </c>
      <c r="BK352" s="219">
        <f>ROUND(I352*H352,2)</f>
        <v>0</v>
      </c>
      <c r="BL352" s="19" t="s">
        <v>251</v>
      </c>
      <c r="BM352" s="218" t="s">
        <v>571</v>
      </c>
    </row>
    <row r="353" s="2" customFormat="1">
      <c r="A353" s="40"/>
      <c r="B353" s="41"/>
      <c r="C353" s="42"/>
      <c r="D353" s="220" t="s">
        <v>167</v>
      </c>
      <c r="E353" s="42"/>
      <c r="F353" s="221" t="s">
        <v>572</v>
      </c>
      <c r="G353" s="42"/>
      <c r="H353" s="42"/>
      <c r="I353" s="222"/>
      <c r="J353" s="42"/>
      <c r="K353" s="42"/>
      <c r="L353" s="46"/>
      <c r="M353" s="223"/>
      <c r="N353" s="224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167</v>
      </c>
      <c r="AU353" s="19" t="s">
        <v>84</v>
      </c>
    </row>
    <row r="354" s="14" customFormat="1">
      <c r="A354" s="14"/>
      <c r="B354" s="236"/>
      <c r="C354" s="237"/>
      <c r="D354" s="227" t="s">
        <v>169</v>
      </c>
      <c r="E354" s="238" t="s">
        <v>28</v>
      </c>
      <c r="F354" s="239" t="s">
        <v>113</v>
      </c>
      <c r="G354" s="237"/>
      <c r="H354" s="240">
        <v>3.75</v>
      </c>
      <c r="I354" s="241"/>
      <c r="J354" s="237"/>
      <c r="K354" s="237"/>
      <c r="L354" s="242"/>
      <c r="M354" s="243"/>
      <c r="N354" s="244"/>
      <c r="O354" s="244"/>
      <c r="P354" s="244"/>
      <c r="Q354" s="244"/>
      <c r="R354" s="244"/>
      <c r="S354" s="244"/>
      <c r="T354" s="24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6" t="s">
        <v>169</v>
      </c>
      <c r="AU354" s="246" t="s">
        <v>84</v>
      </c>
      <c r="AV354" s="14" t="s">
        <v>84</v>
      </c>
      <c r="AW354" s="14" t="s">
        <v>35</v>
      </c>
      <c r="AX354" s="14" t="s">
        <v>82</v>
      </c>
      <c r="AY354" s="246" t="s">
        <v>157</v>
      </c>
    </row>
    <row r="355" s="2" customFormat="1" ht="37.8" customHeight="1">
      <c r="A355" s="40"/>
      <c r="B355" s="41"/>
      <c r="C355" s="207" t="s">
        <v>573</v>
      </c>
      <c r="D355" s="207" t="s">
        <v>160</v>
      </c>
      <c r="E355" s="208" t="s">
        <v>574</v>
      </c>
      <c r="F355" s="209" t="s">
        <v>575</v>
      </c>
      <c r="G355" s="210" t="s">
        <v>173</v>
      </c>
      <c r="H355" s="211">
        <v>3.75</v>
      </c>
      <c r="I355" s="212"/>
      <c r="J355" s="213">
        <f>ROUND(I355*H355,2)</f>
        <v>0</v>
      </c>
      <c r="K355" s="209" t="s">
        <v>164</v>
      </c>
      <c r="L355" s="46"/>
      <c r="M355" s="214" t="s">
        <v>28</v>
      </c>
      <c r="N355" s="215" t="s">
        <v>45</v>
      </c>
      <c r="O355" s="86"/>
      <c r="P355" s="216">
        <f>O355*H355</f>
        <v>0</v>
      </c>
      <c r="Q355" s="216">
        <v>0.0060000000000000001</v>
      </c>
      <c r="R355" s="216">
        <f>Q355*H355</f>
        <v>0.022499999999999999</v>
      </c>
      <c r="S355" s="216">
        <v>0</v>
      </c>
      <c r="T355" s="217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8" t="s">
        <v>251</v>
      </c>
      <c r="AT355" s="218" t="s">
        <v>160</v>
      </c>
      <c r="AU355" s="218" t="s">
        <v>84</v>
      </c>
      <c r="AY355" s="19" t="s">
        <v>157</v>
      </c>
      <c r="BE355" s="219">
        <f>IF(N355="základní",J355,0)</f>
        <v>0</v>
      </c>
      <c r="BF355" s="219">
        <f>IF(N355="snížená",J355,0)</f>
        <v>0</v>
      </c>
      <c r="BG355" s="219">
        <f>IF(N355="zákl. přenesená",J355,0)</f>
        <v>0</v>
      </c>
      <c r="BH355" s="219">
        <f>IF(N355="sníž. přenesená",J355,0)</f>
        <v>0</v>
      </c>
      <c r="BI355" s="219">
        <f>IF(N355="nulová",J355,0)</f>
        <v>0</v>
      </c>
      <c r="BJ355" s="19" t="s">
        <v>82</v>
      </c>
      <c r="BK355" s="219">
        <f>ROUND(I355*H355,2)</f>
        <v>0</v>
      </c>
      <c r="BL355" s="19" t="s">
        <v>251</v>
      </c>
      <c r="BM355" s="218" t="s">
        <v>576</v>
      </c>
    </row>
    <row r="356" s="2" customFormat="1">
      <c r="A356" s="40"/>
      <c r="B356" s="41"/>
      <c r="C356" s="42"/>
      <c r="D356" s="220" t="s">
        <v>167</v>
      </c>
      <c r="E356" s="42"/>
      <c r="F356" s="221" t="s">
        <v>577</v>
      </c>
      <c r="G356" s="42"/>
      <c r="H356" s="42"/>
      <c r="I356" s="222"/>
      <c r="J356" s="42"/>
      <c r="K356" s="42"/>
      <c r="L356" s="46"/>
      <c r="M356" s="223"/>
      <c r="N356" s="224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167</v>
      </c>
      <c r="AU356" s="19" t="s">
        <v>84</v>
      </c>
    </row>
    <row r="357" s="13" customFormat="1">
      <c r="A357" s="13"/>
      <c r="B357" s="225"/>
      <c r="C357" s="226"/>
      <c r="D357" s="227" t="s">
        <v>169</v>
      </c>
      <c r="E357" s="228" t="s">
        <v>28</v>
      </c>
      <c r="F357" s="229" t="s">
        <v>170</v>
      </c>
      <c r="G357" s="226"/>
      <c r="H357" s="228" t="s">
        <v>28</v>
      </c>
      <c r="I357" s="230"/>
      <c r="J357" s="226"/>
      <c r="K357" s="226"/>
      <c r="L357" s="231"/>
      <c r="M357" s="232"/>
      <c r="N357" s="233"/>
      <c r="O357" s="233"/>
      <c r="P357" s="233"/>
      <c r="Q357" s="233"/>
      <c r="R357" s="233"/>
      <c r="S357" s="233"/>
      <c r="T357" s="23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5" t="s">
        <v>169</v>
      </c>
      <c r="AU357" s="235" t="s">
        <v>84</v>
      </c>
      <c r="AV357" s="13" t="s">
        <v>82</v>
      </c>
      <c r="AW357" s="13" t="s">
        <v>35</v>
      </c>
      <c r="AX357" s="13" t="s">
        <v>74</v>
      </c>
      <c r="AY357" s="235" t="s">
        <v>157</v>
      </c>
    </row>
    <row r="358" s="14" customFormat="1">
      <c r="A358" s="14"/>
      <c r="B358" s="236"/>
      <c r="C358" s="237"/>
      <c r="D358" s="227" t="s">
        <v>169</v>
      </c>
      <c r="E358" s="238" t="s">
        <v>28</v>
      </c>
      <c r="F358" s="239" t="s">
        <v>578</v>
      </c>
      <c r="G358" s="237"/>
      <c r="H358" s="240">
        <v>3.75</v>
      </c>
      <c r="I358" s="241"/>
      <c r="J358" s="237"/>
      <c r="K358" s="237"/>
      <c r="L358" s="242"/>
      <c r="M358" s="243"/>
      <c r="N358" s="244"/>
      <c r="O358" s="244"/>
      <c r="P358" s="244"/>
      <c r="Q358" s="244"/>
      <c r="R358" s="244"/>
      <c r="S358" s="244"/>
      <c r="T358" s="24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6" t="s">
        <v>169</v>
      </c>
      <c r="AU358" s="246" t="s">
        <v>84</v>
      </c>
      <c r="AV358" s="14" t="s">
        <v>84</v>
      </c>
      <c r="AW358" s="14" t="s">
        <v>35</v>
      </c>
      <c r="AX358" s="14" t="s">
        <v>74</v>
      </c>
      <c r="AY358" s="246" t="s">
        <v>157</v>
      </c>
    </row>
    <row r="359" s="15" customFormat="1">
      <c r="A359" s="15"/>
      <c r="B359" s="247"/>
      <c r="C359" s="248"/>
      <c r="D359" s="227" t="s">
        <v>169</v>
      </c>
      <c r="E359" s="249" t="s">
        <v>113</v>
      </c>
      <c r="F359" s="250" t="s">
        <v>178</v>
      </c>
      <c r="G359" s="248"/>
      <c r="H359" s="251">
        <v>3.75</v>
      </c>
      <c r="I359" s="252"/>
      <c r="J359" s="248"/>
      <c r="K359" s="248"/>
      <c r="L359" s="253"/>
      <c r="M359" s="254"/>
      <c r="N359" s="255"/>
      <c r="O359" s="255"/>
      <c r="P359" s="255"/>
      <c r="Q359" s="255"/>
      <c r="R359" s="255"/>
      <c r="S359" s="255"/>
      <c r="T359" s="256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57" t="s">
        <v>169</v>
      </c>
      <c r="AU359" s="257" t="s">
        <v>84</v>
      </c>
      <c r="AV359" s="15" t="s">
        <v>165</v>
      </c>
      <c r="AW359" s="15" t="s">
        <v>35</v>
      </c>
      <c r="AX359" s="15" t="s">
        <v>82</v>
      </c>
      <c r="AY359" s="257" t="s">
        <v>157</v>
      </c>
    </row>
    <row r="360" s="2" customFormat="1" ht="33" customHeight="1">
      <c r="A360" s="40"/>
      <c r="B360" s="41"/>
      <c r="C360" s="258" t="s">
        <v>579</v>
      </c>
      <c r="D360" s="258" t="s">
        <v>266</v>
      </c>
      <c r="E360" s="259" t="s">
        <v>580</v>
      </c>
      <c r="F360" s="260" t="s">
        <v>581</v>
      </c>
      <c r="G360" s="261" t="s">
        <v>173</v>
      </c>
      <c r="H360" s="262">
        <v>4.125</v>
      </c>
      <c r="I360" s="263"/>
      <c r="J360" s="264">
        <f>ROUND(I360*H360,2)</f>
        <v>0</v>
      </c>
      <c r="K360" s="260" t="s">
        <v>164</v>
      </c>
      <c r="L360" s="265"/>
      <c r="M360" s="266" t="s">
        <v>28</v>
      </c>
      <c r="N360" s="267" t="s">
        <v>45</v>
      </c>
      <c r="O360" s="86"/>
      <c r="P360" s="216">
        <f>O360*H360</f>
        <v>0</v>
      </c>
      <c r="Q360" s="216">
        <v>0.033000000000000002</v>
      </c>
      <c r="R360" s="216">
        <f>Q360*H360</f>
        <v>0.136125</v>
      </c>
      <c r="S360" s="216">
        <v>0</v>
      </c>
      <c r="T360" s="217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8" t="s">
        <v>345</v>
      </c>
      <c r="AT360" s="218" t="s">
        <v>266</v>
      </c>
      <c r="AU360" s="218" t="s">
        <v>84</v>
      </c>
      <c r="AY360" s="19" t="s">
        <v>157</v>
      </c>
      <c r="BE360" s="219">
        <f>IF(N360="základní",J360,0)</f>
        <v>0</v>
      </c>
      <c r="BF360" s="219">
        <f>IF(N360="snížená",J360,0)</f>
        <v>0</v>
      </c>
      <c r="BG360" s="219">
        <f>IF(N360="zákl. přenesená",J360,0)</f>
        <v>0</v>
      </c>
      <c r="BH360" s="219">
        <f>IF(N360="sníž. přenesená",J360,0)</f>
        <v>0</v>
      </c>
      <c r="BI360" s="219">
        <f>IF(N360="nulová",J360,0)</f>
        <v>0</v>
      </c>
      <c r="BJ360" s="19" t="s">
        <v>82</v>
      </c>
      <c r="BK360" s="219">
        <f>ROUND(I360*H360,2)</f>
        <v>0</v>
      </c>
      <c r="BL360" s="19" t="s">
        <v>251</v>
      </c>
      <c r="BM360" s="218" t="s">
        <v>582</v>
      </c>
    </row>
    <row r="361" s="14" customFormat="1">
      <c r="A361" s="14"/>
      <c r="B361" s="236"/>
      <c r="C361" s="237"/>
      <c r="D361" s="227" t="s">
        <v>169</v>
      </c>
      <c r="E361" s="238" t="s">
        <v>28</v>
      </c>
      <c r="F361" s="239" t="s">
        <v>583</v>
      </c>
      <c r="G361" s="237"/>
      <c r="H361" s="240">
        <v>4.125</v>
      </c>
      <c r="I361" s="241"/>
      <c r="J361" s="237"/>
      <c r="K361" s="237"/>
      <c r="L361" s="242"/>
      <c r="M361" s="243"/>
      <c r="N361" s="244"/>
      <c r="O361" s="244"/>
      <c r="P361" s="244"/>
      <c r="Q361" s="244"/>
      <c r="R361" s="244"/>
      <c r="S361" s="244"/>
      <c r="T361" s="24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6" t="s">
        <v>169</v>
      </c>
      <c r="AU361" s="246" t="s">
        <v>84</v>
      </c>
      <c r="AV361" s="14" t="s">
        <v>84</v>
      </c>
      <c r="AW361" s="14" t="s">
        <v>35</v>
      </c>
      <c r="AX361" s="14" t="s">
        <v>82</v>
      </c>
      <c r="AY361" s="246" t="s">
        <v>157</v>
      </c>
    </row>
    <row r="362" s="2" customFormat="1" ht="37.8" customHeight="1">
      <c r="A362" s="40"/>
      <c r="B362" s="41"/>
      <c r="C362" s="207" t="s">
        <v>584</v>
      </c>
      <c r="D362" s="207" t="s">
        <v>160</v>
      </c>
      <c r="E362" s="208" t="s">
        <v>585</v>
      </c>
      <c r="F362" s="209" t="s">
        <v>586</v>
      </c>
      <c r="G362" s="210" t="s">
        <v>173</v>
      </c>
      <c r="H362" s="211">
        <v>3.75</v>
      </c>
      <c r="I362" s="212"/>
      <c r="J362" s="213">
        <f>ROUND(I362*H362,2)</f>
        <v>0</v>
      </c>
      <c r="K362" s="209" t="s">
        <v>164</v>
      </c>
      <c r="L362" s="46"/>
      <c r="M362" s="214" t="s">
        <v>28</v>
      </c>
      <c r="N362" s="215" t="s">
        <v>45</v>
      </c>
      <c r="O362" s="86"/>
      <c r="P362" s="216">
        <f>O362*H362</f>
        <v>0</v>
      </c>
      <c r="Q362" s="216">
        <v>0</v>
      </c>
      <c r="R362" s="216">
        <f>Q362*H362</f>
        <v>0</v>
      </c>
      <c r="S362" s="216">
        <v>0</v>
      </c>
      <c r="T362" s="217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8" t="s">
        <v>251</v>
      </c>
      <c r="AT362" s="218" t="s">
        <v>160</v>
      </c>
      <c r="AU362" s="218" t="s">
        <v>84</v>
      </c>
      <c r="AY362" s="19" t="s">
        <v>157</v>
      </c>
      <c r="BE362" s="219">
        <f>IF(N362="základní",J362,0)</f>
        <v>0</v>
      </c>
      <c r="BF362" s="219">
        <f>IF(N362="snížená",J362,0)</f>
        <v>0</v>
      </c>
      <c r="BG362" s="219">
        <f>IF(N362="zákl. přenesená",J362,0)</f>
        <v>0</v>
      </c>
      <c r="BH362" s="219">
        <f>IF(N362="sníž. přenesená",J362,0)</f>
        <v>0</v>
      </c>
      <c r="BI362" s="219">
        <f>IF(N362="nulová",J362,0)</f>
        <v>0</v>
      </c>
      <c r="BJ362" s="19" t="s">
        <v>82</v>
      </c>
      <c r="BK362" s="219">
        <f>ROUND(I362*H362,2)</f>
        <v>0</v>
      </c>
      <c r="BL362" s="19" t="s">
        <v>251</v>
      </c>
      <c r="BM362" s="218" t="s">
        <v>587</v>
      </c>
    </row>
    <row r="363" s="2" customFormat="1">
      <c r="A363" s="40"/>
      <c r="B363" s="41"/>
      <c r="C363" s="42"/>
      <c r="D363" s="220" t="s">
        <v>167</v>
      </c>
      <c r="E363" s="42"/>
      <c r="F363" s="221" t="s">
        <v>588</v>
      </c>
      <c r="G363" s="42"/>
      <c r="H363" s="42"/>
      <c r="I363" s="222"/>
      <c r="J363" s="42"/>
      <c r="K363" s="42"/>
      <c r="L363" s="46"/>
      <c r="M363" s="223"/>
      <c r="N363" s="224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167</v>
      </c>
      <c r="AU363" s="19" t="s">
        <v>84</v>
      </c>
    </row>
    <row r="364" s="14" customFormat="1">
      <c r="A364" s="14"/>
      <c r="B364" s="236"/>
      <c r="C364" s="237"/>
      <c r="D364" s="227" t="s">
        <v>169</v>
      </c>
      <c r="E364" s="238" t="s">
        <v>28</v>
      </c>
      <c r="F364" s="239" t="s">
        <v>113</v>
      </c>
      <c r="G364" s="237"/>
      <c r="H364" s="240">
        <v>3.75</v>
      </c>
      <c r="I364" s="241"/>
      <c r="J364" s="237"/>
      <c r="K364" s="237"/>
      <c r="L364" s="242"/>
      <c r="M364" s="243"/>
      <c r="N364" s="244"/>
      <c r="O364" s="244"/>
      <c r="P364" s="244"/>
      <c r="Q364" s="244"/>
      <c r="R364" s="244"/>
      <c r="S364" s="244"/>
      <c r="T364" s="24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6" t="s">
        <v>169</v>
      </c>
      <c r="AU364" s="246" t="s">
        <v>84</v>
      </c>
      <c r="AV364" s="14" t="s">
        <v>84</v>
      </c>
      <c r="AW364" s="14" t="s">
        <v>35</v>
      </c>
      <c r="AX364" s="14" t="s">
        <v>82</v>
      </c>
      <c r="AY364" s="246" t="s">
        <v>157</v>
      </c>
    </row>
    <row r="365" s="2" customFormat="1" ht="33" customHeight="1">
      <c r="A365" s="40"/>
      <c r="B365" s="41"/>
      <c r="C365" s="207" t="s">
        <v>589</v>
      </c>
      <c r="D365" s="207" t="s">
        <v>160</v>
      </c>
      <c r="E365" s="208" t="s">
        <v>590</v>
      </c>
      <c r="F365" s="209" t="s">
        <v>591</v>
      </c>
      <c r="G365" s="210" t="s">
        <v>173</v>
      </c>
      <c r="H365" s="211">
        <v>3.75</v>
      </c>
      <c r="I365" s="212"/>
      <c r="J365" s="213">
        <f>ROUND(I365*H365,2)</f>
        <v>0</v>
      </c>
      <c r="K365" s="209" t="s">
        <v>28</v>
      </c>
      <c r="L365" s="46"/>
      <c r="M365" s="214" t="s">
        <v>28</v>
      </c>
      <c r="N365" s="215" t="s">
        <v>45</v>
      </c>
      <c r="O365" s="86"/>
      <c r="P365" s="216">
        <f>O365*H365</f>
        <v>0</v>
      </c>
      <c r="Q365" s="216">
        <v>0.0015</v>
      </c>
      <c r="R365" s="216">
        <f>Q365*H365</f>
        <v>0.0056249999999999998</v>
      </c>
      <c r="S365" s="216">
        <v>0</v>
      </c>
      <c r="T365" s="217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8" t="s">
        <v>251</v>
      </c>
      <c r="AT365" s="218" t="s">
        <v>160</v>
      </c>
      <c r="AU365" s="218" t="s">
        <v>84</v>
      </c>
      <c r="AY365" s="19" t="s">
        <v>157</v>
      </c>
      <c r="BE365" s="219">
        <f>IF(N365="základní",J365,0)</f>
        <v>0</v>
      </c>
      <c r="BF365" s="219">
        <f>IF(N365="snížená",J365,0)</f>
        <v>0</v>
      </c>
      <c r="BG365" s="219">
        <f>IF(N365="zákl. přenesená",J365,0)</f>
        <v>0</v>
      </c>
      <c r="BH365" s="219">
        <f>IF(N365="sníž. přenesená",J365,0)</f>
        <v>0</v>
      </c>
      <c r="BI365" s="219">
        <f>IF(N365="nulová",J365,0)</f>
        <v>0</v>
      </c>
      <c r="BJ365" s="19" t="s">
        <v>82</v>
      </c>
      <c r="BK365" s="219">
        <f>ROUND(I365*H365,2)</f>
        <v>0</v>
      </c>
      <c r="BL365" s="19" t="s">
        <v>251</v>
      </c>
      <c r="BM365" s="218" t="s">
        <v>592</v>
      </c>
    </row>
    <row r="366" s="14" customFormat="1">
      <c r="A366" s="14"/>
      <c r="B366" s="236"/>
      <c r="C366" s="237"/>
      <c r="D366" s="227" t="s">
        <v>169</v>
      </c>
      <c r="E366" s="238" t="s">
        <v>28</v>
      </c>
      <c r="F366" s="239" t="s">
        <v>113</v>
      </c>
      <c r="G366" s="237"/>
      <c r="H366" s="240">
        <v>3.75</v>
      </c>
      <c r="I366" s="241"/>
      <c r="J366" s="237"/>
      <c r="K366" s="237"/>
      <c r="L366" s="242"/>
      <c r="M366" s="243"/>
      <c r="N366" s="244"/>
      <c r="O366" s="244"/>
      <c r="P366" s="244"/>
      <c r="Q366" s="244"/>
      <c r="R366" s="244"/>
      <c r="S366" s="244"/>
      <c r="T366" s="24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6" t="s">
        <v>169</v>
      </c>
      <c r="AU366" s="246" t="s">
        <v>84</v>
      </c>
      <c r="AV366" s="14" t="s">
        <v>84</v>
      </c>
      <c r="AW366" s="14" t="s">
        <v>35</v>
      </c>
      <c r="AX366" s="14" t="s">
        <v>82</v>
      </c>
      <c r="AY366" s="246" t="s">
        <v>157</v>
      </c>
    </row>
    <row r="367" s="2" customFormat="1" ht="49.05" customHeight="1">
      <c r="A367" s="40"/>
      <c r="B367" s="41"/>
      <c r="C367" s="207" t="s">
        <v>593</v>
      </c>
      <c r="D367" s="207" t="s">
        <v>160</v>
      </c>
      <c r="E367" s="208" t="s">
        <v>594</v>
      </c>
      <c r="F367" s="209" t="s">
        <v>595</v>
      </c>
      <c r="G367" s="210" t="s">
        <v>254</v>
      </c>
      <c r="H367" s="211">
        <v>0.19500000000000001</v>
      </c>
      <c r="I367" s="212"/>
      <c r="J367" s="213">
        <f>ROUND(I367*H367,2)</f>
        <v>0</v>
      </c>
      <c r="K367" s="209" t="s">
        <v>164</v>
      </c>
      <c r="L367" s="46"/>
      <c r="M367" s="214" t="s">
        <v>28</v>
      </c>
      <c r="N367" s="215" t="s">
        <v>45</v>
      </c>
      <c r="O367" s="86"/>
      <c r="P367" s="216">
        <f>O367*H367</f>
        <v>0</v>
      </c>
      <c r="Q367" s="216">
        <v>0</v>
      </c>
      <c r="R367" s="216">
        <f>Q367*H367</f>
        <v>0</v>
      </c>
      <c r="S367" s="216">
        <v>0</v>
      </c>
      <c r="T367" s="217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8" t="s">
        <v>251</v>
      </c>
      <c r="AT367" s="218" t="s">
        <v>160</v>
      </c>
      <c r="AU367" s="218" t="s">
        <v>84</v>
      </c>
      <c r="AY367" s="19" t="s">
        <v>157</v>
      </c>
      <c r="BE367" s="219">
        <f>IF(N367="základní",J367,0)</f>
        <v>0</v>
      </c>
      <c r="BF367" s="219">
        <f>IF(N367="snížená",J367,0)</f>
        <v>0</v>
      </c>
      <c r="BG367" s="219">
        <f>IF(N367="zákl. přenesená",J367,0)</f>
        <v>0</v>
      </c>
      <c r="BH367" s="219">
        <f>IF(N367="sníž. přenesená",J367,0)</f>
        <v>0</v>
      </c>
      <c r="BI367" s="219">
        <f>IF(N367="nulová",J367,0)</f>
        <v>0</v>
      </c>
      <c r="BJ367" s="19" t="s">
        <v>82</v>
      </c>
      <c r="BK367" s="219">
        <f>ROUND(I367*H367,2)</f>
        <v>0</v>
      </c>
      <c r="BL367" s="19" t="s">
        <v>251</v>
      </c>
      <c r="BM367" s="218" t="s">
        <v>596</v>
      </c>
    </row>
    <row r="368" s="2" customFormat="1">
      <c r="A368" s="40"/>
      <c r="B368" s="41"/>
      <c r="C368" s="42"/>
      <c r="D368" s="220" t="s">
        <v>167</v>
      </c>
      <c r="E368" s="42"/>
      <c r="F368" s="221" t="s">
        <v>597</v>
      </c>
      <c r="G368" s="42"/>
      <c r="H368" s="42"/>
      <c r="I368" s="222"/>
      <c r="J368" s="42"/>
      <c r="K368" s="42"/>
      <c r="L368" s="46"/>
      <c r="M368" s="223"/>
      <c r="N368" s="224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167</v>
      </c>
      <c r="AU368" s="19" t="s">
        <v>84</v>
      </c>
    </row>
    <row r="369" s="12" customFormat="1" ht="22.8" customHeight="1">
      <c r="A369" s="12"/>
      <c r="B369" s="191"/>
      <c r="C369" s="192"/>
      <c r="D369" s="193" t="s">
        <v>73</v>
      </c>
      <c r="E369" s="205" t="s">
        <v>598</v>
      </c>
      <c r="F369" s="205" t="s">
        <v>599</v>
      </c>
      <c r="G369" s="192"/>
      <c r="H369" s="192"/>
      <c r="I369" s="195"/>
      <c r="J369" s="206">
        <f>BK369</f>
        <v>0</v>
      </c>
      <c r="K369" s="192"/>
      <c r="L369" s="197"/>
      <c r="M369" s="198"/>
      <c r="N369" s="199"/>
      <c r="O369" s="199"/>
      <c r="P369" s="200">
        <f>SUM(P370:P409)</f>
        <v>0</v>
      </c>
      <c r="Q369" s="199"/>
      <c r="R369" s="200">
        <f>SUM(R370:R409)</f>
        <v>0.89740052999999986</v>
      </c>
      <c r="S369" s="199"/>
      <c r="T369" s="201">
        <f>SUM(T370:T409)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02" t="s">
        <v>84</v>
      </c>
      <c r="AT369" s="203" t="s">
        <v>73</v>
      </c>
      <c r="AU369" s="203" t="s">
        <v>82</v>
      </c>
      <c r="AY369" s="202" t="s">
        <v>157</v>
      </c>
      <c r="BK369" s="204">
        <f>SUM(BK370:BK409)</f>
        <v>0</v>
      </c>
    </row>
    <row r="370" s="2" customFormat="1" ht="24.15" customHeight="1">
      <c r="A370" s="40"/>
      <c r="B370" s="41"/>
      <c r="C370" s="207" t="s">
        <v>600</v>
      </c>
      <c r="D370" s="207" t="s">
        <v>160</v>
      </c>
      <c r="E370" s="208" t="s">
        <v>601</v>
      </c>
      <c r="F370" s="209" t="s">
        <v>602</v>
      </c>
      <c r="G370" s="210" t="s">
        <v>163</v>
      </c>
      <c r="H370" s="211">
        <v>8</v>
      </c>
      <c r="I370" s="212"/>
      <c r="J370" s="213">
        <f>ROUND(I370*H370,2)</f>
        <v>0</v>
      </c>
      <c r="K370" s="209" t="s">
        <v>164</v>
      </c>
      <c r="L370" s="46"/>
      <c r="M370" s="214" t="s">
        <v>28</v>
      </c>
      <c r="N370" s="215" t="s">
        <v>45</v>
      </c>
      <c r="O370" s="86"/>
      <c r="P370" s="216">
        <f>O370*H370</f>
        <v>0</v>
      </c>
      <c r="Q370" s="216">
        <v>0.00021000000000000001</v>
      </c>
      <c r="R370" s="216">
        <f>Q370*H370</f>
        <v>0.0016800000000000001</v>
      </c>
      <c r="S370" s="216">
        <v>0</v>
      </c>
      <c r="T370" s="217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8" t="s">
        <v>251</v>
      </c>
      <c r="AT370" s="218" t="s">
        <v>160</v>
      </c>
      <c r="AU370" s="218" t="s">
        <v>84</v>
      </c>
      <c r="AY370" s="19" t="s">
        <v>157</v>
      </c>
      <c r="BE370" s="219">
        <f>IF(N370="základní",J370,0)</f>
        <v>0</v>
      </c>
      <c r="BF370" s="219">
        <f>IF(N370="snížená",J370,0)</f>
        <v>0</v>
      </c>
      <c r="BG370" s="219">
        <f>IF(N370="zákl. přenesená",J370,0)</f>
        <v>0</v>
      </c>
      <c r="BH370" s="219">
        <f>IF(N370="sníž. přenesená",J370,0)</f>
        <v>0</v>
      </c>
      <c r="BI370" s="219">
        <f>IF(N370="nulová",J370,0)</f>
        <v>0</v>
      </c>
      <c r="BJ370" s="19" t="s">
        <v>82</v>
      </c>
      <c r="BK370" s="219">
        <f>ROUND(I370*H370,2)</f>
        <v>0</v>
      </c>
      <c r="BL370" s="19" t="s">
        <v>251</v>
      </c>
      <c r="BM370" s="218" t="s">
        <v>603</v>
      </c>
    </row>
    <row r="371" s="2" customFormat="1">
      <c r="A371" s="40"/>
      <c r="B371" s="41"/>
      <c r="C371" s="42"/>
      <c r="D371" s="220" t="s">
        <v>167</v>
      </c>
      <c r="E371" s="42"/>
      <c r="F371" s="221" t="s">
        <v>604</v>
      </c>
      <c r="G371" s="42"/>
      <c r="H371" s="42"/>
      <c r="I371" s="222"/>
      <c r="J371" s="42"/>
      <c r="K371" s="42"/>
      <c r="L371" s="46"/>
      <c r="M371" s="223"/>
      <c r="N371" s="224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167</v>
      </c>
      <c r="AU371" s="19" t="s">
        <v>84</v>
      </c>
    </row>
    <row r="372" s="13" customFormat="1">
      <c r="A372" s="13"/>
      <c r="B372" s="225"/>
      <c r="C372" s="226"/>
      <c r="D372" s="227" t="s">
        <v>169</v>
      </c>
      <c r="E372" s="228" t="s">
        <v>28</v>
      </c>
      <c r="F372" s="229" t="s">
        <v>170</v>
      </c>
      <c r="G372" s="226"/>
      <c r="H372" s="228" t="s">
        <v>28</v>
      </c>
      <c r="I372" s="230"/>
      <c r="J372" s="226"/>
      <c r="K372" s="226"/>
      <c r="L372" s="231"/>
      <c r="M372" s="232"/>
      <c r="N372" s="233"/>
      <c r="O372" s="233"/>
      <c r="P372" s="233"/>
      <c r="Q372" s="233"/>
      <c r="R372" s="233"/>
      <c r="S372" s="233"/>
      <c r="T372" s="23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5" t="s">
        <v>169</v>
      </c>
      <c r="AU372" s="235" t="s">
        <v>84</v>
      </c>
      <c r="AV372" s="13" t="s">
        <v>82</v>
      </c>
      <c r="AW372" s="13" t="s">
        <v>35</v>
      </c>
      <c r="AX372" s="13" t="s">
        <v>74</v>
      </c>
      <c r="AY372" s="235" t="s">
        <v>157</v>
      </c>
    </row>
    <row r="373" s="14" customFormat="1">
      <c r="A373" s="14"/>
      <c r="B373" s="236"/>
      <c r="C373" s="237"/>
      <c r="D373" s="227" t="s">
        <v>169</v>
      </c>
      <c r="E373" s="238" t="s">
        <v>28</v>
      </c>
      <c r="F373" s="239" t="s">
        <v>605</v>
      </c>
      <c r="G373" s="237"/>
      <c r="H373" s="240">
        <v>8</v>
      </c>
      <c r="I373" s="241"/>
      <c r="J373" s="237"/>
      <c r="K373" s="237"/>
      <c r="L373" s="242"/>
      <c r="M373" s="243"/>
      <c r="N373" s="244"/>
      <c r="O373" s="244"/>
      <c r="P373" s="244"/>
      <c r="Q373" s="244"/>
      <c r="R373" s="244"/>
      <c r="S373" s="244"/>
      <c r="T373" s="245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6" t="s">
        <v>169</v>
      </c>
      <c r="AU373" s="246" t="s">
        <v>84</v>
      </c>
      <c r="AV373" s="14" t="s">
        <v>84</v>
      </c>
      <c r="AW373" s="14" t="s">
        <v>35</v>
      </c>
      <c r="AX373" s="14" t="s">
        <v>82</v>
      </c>
      <c r="AY373" s="246" t="s">
        <v>157</v>
      </c>
    </row>
    <row r="374" s="2" customFormat="1" ht="24.15" customHeight="1">
      <c r="A374" s="40"/>
      <c r="B374" s="41"/>
      <c r="C374" s="207" t="s">
        <v>606</v>
      </c>
      <c r="D374" s="207" t="s">
        <v>160</v>
      </c>
      <c r="E374" s="208" t="s">
        <v>607</v>
      </c>
      <c r="F374" s="209" t="s">
        <v>608</v>
      </c>
      <c r="G374" s="210" t="s">
        <v>181</v>
      </c>
      <c r="H374" s="211">
        <v>11.359999999999999</v>
      </c>
      <c r="I374" s="212"/>
      <c r="J374" s="213">
        <f>ROUND(I374*H374,2)</f>
        <v>0</v>
      </c>
      <c r="K374" s="209" t="s">
        <v>164</v>
      </c>
      <c r="L374" s="46"/>
      <c r="M374" s="214" t="s">
        <v>28</v>
      </c>
      <c r="N374" s="215" t="s">
        <v>45</v>
      </c>
      <c r="O374" s="86"/>
      <c r="P374" s="216">
        <f>O374*H374</f>
        <v>0</v>
      </c>
      <c r="Q374" s="216">
        <v>0.00142</v>
      </c>
      <c r="R374" s="216">
        <f>Q374*H374</f>
        <v>0.016131199999999998</v>
      </c>
      <c r="S374" s="216">
        <v>0</v>
      </c>
      <c r="T374" s="217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8" t="s">
        <v>251</v>
      </c>
      <c r="AT374" s="218" t="s">
        <v>160</v>
      </c>
      <c r="AU374" s="218" t="s">
        <v>84</v>
      </c>
      <c r="AY374" s="19" t="s">
        <v>157</v>
      </c>
      <c r="BE374" s="219">
        <f>IF(N374="základní",J374,0)</f>
        <v>0</v>
      </c>
      <c r="BF374" s="219">
        <f>IF(N374="snížená",J374,0)</f>
        <v>0</v>
      </c>
      <c r="BG374" s="219">
        <f>IF(N374="zákl. přenesená",J374,0)</f>
        <v>0</v>
      </c>
      <c r="BH374" s="219">
        <f>IF(N374="sníž. přenesená",J374,0)</f>
        <v>0</v>
      </c>
      <c r="BI374" s="219">
        <f>IF(N374="nulová",J374,0)</f>
        <v>0</v>
      </c>
      <c r="BJ374" s="19" t="s">
        <v>82</v>
      </c>
      <c r="BK374" s="219">
        <f>ROUND(I374*H374,2)</f>
        <v>0</v>
      </c>
      <c r="BL374" s="19" t="s">
        <v>251</v>
      </c>
      <c r="BM374" s="218" t="s">
        <v>609</v>
      </c>
    </row>
    <row r="375" s="2" customFormat="1">
      <c r="A375" s="40"/>
      <c r="B375" s="41"/>
      <c r="C375" s="42"/>
      <c r="D375" s="220" t="s">
        <v>167</v>
      </c>
      <c r="E375" s="42"/>
      <c r="F375" s="221" t="s">
        <v>610</v>
      </c>
      <c r="G375" s="42"/>
      <c r="H375" s="42"/>
      <c r="I375" s="222"/>
      <c r="J375" s="42"/>
      <c r="K375" s="42"/>
      <c r="L375" s="46"/>
      <c r="M375" s="223"/>
      <c r="N375" s="224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167</v>
      </c>
      <c r="AU375" s="19" t="s">
        <v>84</v>
      </c>
    </row>
    <row r="376" s="13" customFormat="1">
      <c r="A376" s="13"/>
      <c r="B376" s="225"/>
      <c r="C376" s="226"/>
      <c r="D376" s="227" t="s">
        <v>169</v>
      </c>
      <c r="E376" s="228" t="s">
        <v>28</v>
      </c>
      <c r="F376" s="229" t="s">
        <v>170</v>
      </c>
      <c r="G376" s="226"/>
      <c r="H376" s="228" t="s">
        <v>28</v>
      </c>
      <c r="I376" s="230"/>
      <c r="J376" s="226"/>
      <c r="K376" s="226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169</v>
      </c>
      <c r="AU376" s="235" t="s">
        <v>84</v>
      </c>
      <c r="AV376" s="13" t="s">
        <v>82</v>
      </c>
      <c r="AW376" s="13" t="s">
        <v>35</v>
      </c>
      <c r="AX376" s="13" t="s">
        <v>74</v>
      </c>
      <c r="AY376" s="235" t="s">
        <v>157</v>
      </c>
    </row>
    <row r="377" s="14" customFormat="1">
      <c r="A377" s="14"/>
      <c r="B377" s="236"/>
      <c r="C377" s="237"/>
      <c r="D377" s="227" t="s">
        <v>169</v>
      </c>
      <c r="E377" s="238" t="s">
        <v>28</v>
      </c>
      <c r="F377" s="239" t="s">
        <v>611</v>
      </c>
      <c r="G377" s="237"/>
      <c r="H377" s="240">
        <v>5.7999999999999998</v>
      </c>
      <c r="I377" s="241"/>
      <c r="J377" s="237"/>
      <c r="K377" s="237"/>
      <c r="L377" s="242"/>
      <c r="M377" s="243"/>
      <c r="N377" s="244"/>
      <c r="O377" s="244"/>
      <c r="P377" s="244"/>
      <c r="Q377" s="244"/>
      <c r="R377" s="244"/>
      <c r="S377" s="244"/>
      <c r="T377" s="24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6" t="s">
        <v>169</v>
      </c>
      <c r="AU377" s="246" t="s">
        <v>84</v>
      </c>
      <c r="AV377" s="14" t="s">
        <v>84</v>
      </c>
      <c r="AW377" s="14" t="s">
        <v>35</v>
      </c>
      <c r="AX377" s="14" t="s">
        <v>74</v>
      </c>
      <c r="AY377" s="246" t="s">
        <v>157</v>
      </c>
    </row>
    <row r="378" s="14" customFormat="1">
      <c r="A378" s="14"/>
      <c r="B378" s="236"/>
      <c r="C378" s="237"/>
      <c r="D378" s="227" t="s">
        <v>169</v>
      </c>
      <c r="E378" s="238" t="s">
        <v>28</v>
      </c>
      <c r="F378" s="239" t="s">
        <v>612</v>
      </c>
      <c r="G378" s="237"/>
      <c r="H378" s="240">
        <v>5.5599999999999996</v>
      </c>
      <c r="I378" s="241"/>
      <c r="J378" s="237"/>
      <c r="K378" s="237"/>
      <c r="L378" s="242"/>
      <c r="M378" s="243"/>
      <c r="N378" s="244"/>
      <c r="O378" s="244"/>
      <c r="P378" s="244"/>
      <c r="Q378" s="244"/>
      <c r="R378" s="244"/>
      <c r="S378" s="244"/>
      <c r="T378" s="245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6" t="s">
        <v>169</v>
      </c>
      <c r="AU378" s="246" t="s">
        <v>84</v>
      </c>
      <c r="AV378" s="14" t="s">
        <v>84</v>
      </c>
      <c r="AW378" s="14" t="s">
        <v>35</v>
      </c>
      <c r="AX378" s="14" t="s">
        <v>74</v>
      </c>
      <c r="AY378" s="246" t="s">
        <v>157</v>
      </c>
    </row>
    <row r="379" s="15" customFormat="1">
      <c r="A379" s="15"/>
      <c r="B379" s="247"/>
      <c r="C379" s="248"/>
      <c r="D379" s="227" t="s">
        <v>169</v>
      </c>
      <c r="E379" s="249" t="s">
        <v>28</v>
      </c>
      <c r="F379" s="250" t="s">
        <v>178</v>
      </c>
      <c r="G379" s="248"/>
      <c r="H379" s="251">
        <v>11.359999999999999</v>
      </c>
      <c r="I379" s="252"/>
      <c r="J379" s="248"/>
      <c r="K379" s="248"/>
      <c r="L379" s="253"/>
      <c r="M379" s="254"/>
      <c r="N379" s="255"/>
      <c r="O379" s="255"/>
      <c r="P379" s="255"/>
      <c r="Q379" s="255"/>
      <c r="R379" s="255"/>
      <c r="S379" s="255"/>
      <c r="T379" s="256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7" t="s">
        <v>169</v>
      </c>
      <c r="AU379" s="257" t="s">
        <v>84</v>
      </c>
      <c r="AV379" s="15" t="s">
        <v>165</v>
      </c>
      <c r="AW379" s="15" t="s">
        <v>35</v>
      </c>
      <c r="AX379" s="15" t="s">
        <v>82</v>
      </c>
      <c r="AY379" s="257" t="s">
        <v>157</v>
      </c>
    </row>
    <row r="380" s="2" customFormat="1" ht="24.15" customHeight="1">
      <c r="A380" s="40"/>
      <c r="B380" s="41"/>
      <c r="C380" s="207" t="s">
        <v>613</v>
      </c>
      <c r="D380" s="207" t="s">
        <v>160</v>
      </c>
      <c r="E380" s="208" t="s">
        <v>614</v>
      </c>
      <c r="F380" s="209" t="s">
        <v>615</v>
      </c>
      <c r="G380" s="210" t="s">
        <v>173</v>
      </c>
      <c r="H380" s="211">
        <v>13.534000000000001</v>
      </c>
      <c r="I380" s="212"/>
      <c r="J380" s="213">
        <f>ROUND(I380*H380,2)</f>
        <v>0</v>
      </c>
      <c r="K380" s="209" t="s">
        <v>28</v>
      </c>
      <c r="L380" s="46"/>
      <c r="M380" s="214" t="s">
        <v>28</v>
      </c>
      <c r="N380" s="215" t="s">
        <v>45</v>
      </c>
      <c r="O380" s="86"/>
      <c r="P380" s="216">
        <f>O380*H380</f>
        <v>0</v>
      </c>
      <c r="Q380" s="216">
        <v>0.0015</v>
      </c>
      <c r="R380" s="216">
        <f>Q380*H380</f>
        <v>0.020301000000000003</v>
      </c>
      <c r="S380" s="216">
        <v>0</v>
      </c>
      <c r="T380" s="217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8" t="s">
        <v>251</v>
      </c>
      <c r="AT380" s="218" t="s">
        <v>160</v>
      </c>
      <c r="AU380" s="218" t="s">
        <v>84</v>
      </c>
      <c r="AY380" s="19" t="s">
        <v>157</v>
      </c>
      <c r="BE380" s="219">
        <f>IF(N380="základní",J380,0)</f>
        <v>0</v>
      </c>
      <c r="BF380" s="219">
        <f>IF(N380="snížená",J380,0)</f>
        <v>0</v>
      </c>
      <c r="BG380" s="219">
        <f>IF(N380="zákl. přenesená",J380,0)</f>
        <v>0</v>
      </c>
      <c r="BH380" s="219">
        <f>IF(N380="sníž. přenesená",J380,0)</f>
        <v>0</v>
      </c>
      <c r="BI380" s="219">
        <f>IF(N380="nulová",J380,0)</f>
        <v>0</v>
      </c>
      <c r="BJ380" s="19" t="s">
        <v>82</v>
      </c>
      <c r="BK380" s="219">
        <f>ROUND(I380*H380,2)</f>
        <v>0</v>
      </c>
      <c r="BL380" s="19" t="s">
        <v>251</v>
      </c>
      <c r="BM380" s="218" t="s">
        <v>616</v>
      </c>
    </row>
    <row r="381" s="13" customFormat="1">
      <c r="A381" s="13"/>
      <c r="B381" s="225"/>
      <c r="C381" s="226"/>
      <c r="D381" s="227" t="s">
        <v>169</v>
      </c>
      <c r="E381" s="228" t="s">
        <v>28</v>
      </c>
      <c r="F381" s="229" t="s">
        <v>170</v>
      </c>
      <c r="G381" s="226"/>
      <c r="H381" s="228" t="s">
        <v>28</v>
      </c>
      <c r="I381" s="230"/>
      <c r="J381" s="226"/>
      <c r="K381" s="226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169</v>
      </c>
      <c r="AU381" s="235" t="s">
        <v>84</v>
      </c>
      <c r="AV381" s="13" t="s">
        <v>82</v>
      </c>
      <c r="AW381" s="13" t="s">
        <v>35</v>
      </c>
      <c r="AX381" s="13" t="s">
        <v>74</v>
      </c>
      <c r="AY381" s="235" t="s">
        <v>157</v>
      </c>
    </row>
    <row r="382" s="14" customFormat="1">
      <c r="A382" s="14"/>
      <c r="B382" s="236"/>
      <c r="C382" s="237"/>
      <c r="D382" s="227" t="s">
        <v>169</v>
      </c>
      <c r="E382" s="238" t="s">
        <v>28</v>
      </c>
      <c r="F382" s="239" t="s">
        <v>617</v>
      </c>
      <c r="G382" s="237"/>
      <c r="H382" s="240">
        <v>6.9500000000000002</v>
      </c>
      <c r="I382" s="241"/>
      <c r="J382" s="237"/>
      <c r="K382" s="237"/>
      <c r="L382" s="242"/>
      <c r="M382" s="243"/>
      <c r="N382" s="244"/>
      <c r="O382" s="244"/>
      <c r="P382" s="244"/>
      <c r="Q382" s="244"/>
      <c r="R382" s="244"/>
      <c r="S382" s="244"/>
      <c r="T382" s="24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6" t="s">
        <v>169</v>
      </c>
      <c r="AU382" s="246" t="s">
        <v>84</v>
      </c>
      <c r="AV382" s="14" t="s">
        <v>84</v>
      </c>
      <c r="AW382" s="14" t="s">
        <v>35</v>
      </c>
      <c r="AX382" s="14" t="s">
        <v>74</v>
      </c>
      <c r="AY382" s="246" t="s">
        <v>157</v>
      </c>
    </row>
    <row r="383" s="14" customFormat="1">
      <c r="A383" s="14"/>
      <c r="B383" s="236"/>
      <c r="C383" s="237"/>
      <c r="D383" s="227" t="s">
        <v>169</v>
      </c>
      <c r="E383" s="238" t="s">
        <v>28</v>
      </c>
      <c r="F383" s="239" t="s">
        <v>618</v>
      </c>
      <c r="G383" s="237"/>
      <c r="H383" s="240">
        <v>6.5839999999999996</v>
      </c>
      <c r="I383" s="241"/>
      <c r="J383" s="237"/>
      <c r="K383" s="237"/>
      <c r="L383" s="242"/>
      <c r="M383" s="243"/>
      <c r="N383" s="244"/>
      <c r="O383" s="244"/>
      <c r="P383" s="244"/>
      <c r="Q383" s="244"/>
      <c r="R383" s="244"/>
      <c r="S383" s="244"/>
      <c r="T383" s="24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6" t="s">
        <v>169</v>
      </c>
      <c r="AU383" s="246" t="s">
        <v>84</v>
      </c>
      <c r="AV383" s="14" t="s">
        <v>84</v>
      </c>
      <c r="AW383" s="14" t="s">
        <v>35</v>
      </c>
      <c r="AX383" s="14" t="s">
        <v>74</v>
      </c>
      <c r="AY383" s="246" t="s">
        <v>157</v>
      </c>
    </row>
    <row r="384" s="15" customFormat="1">
      <c r="A384" s="15"/>
      <c r="B384" s="247"/>
      <c r="C384" s="248"/>
      <c r="D384" s="227" t="s">
        <v>169</v>
      </c>
      <c r="E384" s="249" t="s">
        <v>28</v>
      </c>
      <c r="F384" s="250" t="s">
        <v>178</v>
      </c>
      <c r="G384" s="248"/>
      <c r="H384" s="251">
        <v>13.534000000000001</v>
      </c>
      <c r="I384" s="252"/>
      <c r="J384" s="248"/>
      <c r="K384" s="248"/>
      <c r="L384" s="253"/>
      <c r="M384" s="254"/>
      <c r="N384" s="255"/>
      <c r="O384" s="255"/>
      <c r="P384" s="255"/>
      <c r="Q384" s="255"/>
      <c r="R384" s="255"/>
      <c r="S384" s="255"/>
      <c r="T384" s="256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7" t="s">
        <v>169</v>
      </c>
      <c r="AU384" s="257" t="s">
        <v>84</v>
      </c>
      <c r="AV384" s="15" t="s">
        <v>165</v>
      </c>
      <c r="AW384" s="15" t="s">
        <v>35</v>
      </c>
      <c r="AX384" s="15" t="s">
        <v>82</v>
      </c>
      <c r="AY384" s="257" t="s">
        <v>157</v>
      </c>
    </row>
    <row r="385" s="2" customFormat="1" ht="37.8" customHeight="1">
      <c r="A385" s="40"/>
      <c r="B385" s="41"/>
      <c r="C385" s="207" t="s">
        <v>619</v>
      </c>
      <c r="D385" s="207" t="s">
        <v>160</v>
      </c>
      <c r="E385" s="208" t="s">
        <v>620</v>
      </c>
      <c r="F385" s="209" t="s">
        <v>621</v>
      </c>
      <c r="G385" s="210" t="s">
        <v>173</v>
      </c>
      <c r="H385" s="211">
        <v>33.006999999999998</v>
      </c>
      <c r="I385" s="212"/>
      <c r="J385" s="213">
        <f>ROUND(I385*H385,2)</f>
        <v>0</v>
      </c>
      <c r="K385" s="209" t="s">
        <v>164</v>
      </c>
      <c r="L385" s="46"/>
      <c r="M385" s="214" t="s">
        <v>28</v>
      </c>
      <c r="N385" s="215" t="s">
        <v>45</v>
      </c>
      <c r="O385" s="86"/>
      <c r="P385" s="216">
        <f>O385*H385</f>
        <v>0</v>
      </c>
      <c r="Q385" s="216">
        <v>0.0060000000000000001</v>
      </c>
      <c r="R385" s="216">
        <f>Q385*H385</f>
        <v>0.198042</v>
      </c>
      <c r="S385" s="216">
        <v>0</v>
      </c>
      <c r="T385" s="217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8" t="s">
        <v>251</v>
      </c>
      <c r="AT385" s="218" t="s">
        <v>160</v>
      </c>
      <c r="AU385" s="218" t="s">
        <v>84</v>
      </c>
      <c r="AY385" s="19" t="s">
        <v>157</v>
      </c>
      <c r="BE385" s="219">
        <f>IF(N385="základní",J385,0)</f>
        <v>0</v>
      </c>
      <c r="BF385" s="219">
        <f>IF(N385="snížená",J385,0)</f>
        <v>0</v>
      </c>
      <c r="BG385" s="219">
        <f>IF(N385="zákl. přenesená",J385,0)</f>
        <v>0</v>
      </c>
      <c r="BH385" s="219">
        <f>IF(N385="sníž. přenesená",J385,0)</f>
        <v>0</v>
      </c>
      <c r="BI385" s="219">
        <f>IF(N385="nulová",J385,0)</f>
        <v>0</v>
      </c>
      <c r="BJ385" s="19" t="s">
        <v>82</v>
      </c>
      <c r="BK385" s="219">
        <f>ROUND(I385*H385,2)</f>
        <v>0</v>
      </c>
      <c r="BL385" s="19" t="s">
        <v>251</v>
      </c>
      <c r="BM385" s="218" t="s">
        <v>622</v>
      </c>
    </row>
    <row r="386" s="2" customFormat="1">
      <c r="A386" s="40"/>
      <c r="B386" s="41"/>
      <c r="C386" s="42"/>
      <c r="D386" s="220" t="s">
        <v>167</v>
      </c>
      <c r="E386" s="42"/>
      <c r="F386" s="221" t="s">
        <v>623</v>
      </c>
      <c r="G386" s="42"/>
      <c r="H386" s="42"/>
      <c r="I386" s="222"/>
      <c r="J386" s="42"/>
      <c r="K386" s="42"/>
      <c r="L386" s="46"/>
      <c r="M386" s="223"/>
      <c r="N386" s="224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167</v>
      </c>
      <c r="AU386" s="19" t="s">
        <v>84</v>
      </c>
    </row>
    <row r="387" s="14" customFormat="1">
      <c r="A387" s="14"/>
      <c r="B387" s="236"/>
      <c r="C387" s="237"/>
      <c r="D387" s="227" t="s">
        <v>169</v>
      </c>
      <c r="E387" s="238" t="s">
        <v>28</v>
      </c>
      <c r="F387" s="239" t="s">
        <v>99</v>
      </c>
      <c r="G387" s="237"/>
      <c r="H387" s="240">
        <v>8.2739999999999991</v>
      </c>
      <c r="I387" s="241"/>
      <c r="J387" s="237"/>
      <c r="K387" s="237"/>
      <c r="L387" s="242"/>
      <c r="M387" s="243"/>
      <c r="N387" s="244"/>
      <c r="O387" s="244"/>
      <c r="P387" s="244"/>
      <c r="Q387" s="244"/>
      <c r="R387" s="244"/>
      <c r="S387" s="244"/>
      <c r="T387" s="24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6" t="s">
        <v>169</v>
      </c>
      <c r="AU387" s="246" t="s">
        <v>84</v>
      </c>
      <c r="AV387" s="14" t="s">
        <v>84</v>
      </c>
      <c r="AW387" s="14" t="s">
        <v>35</v>
      </c>
      <c r="AX387" s="14" t="s">
        <v>74</v>
      </c>
      <c r="AY387" s="246" t="s">
        <v>157</v>
      </c>
    </row>
    <row r="388" s="14" customFormat="1">
      <c r="A388" s="14"/>
      <c r="B388" s="236"/>
      <c r="C388" s="237"/>
      <c r="D388" s="227" t="s">
        <v>169</v>
      </c>
      <c r="E388" s="238" t="s">
        <v>28</v>
      </c>
      <c r="F388" s="239" t="s">
        <v>101</v>
      </c>
      <c r="G388" s="237"/>
      <c r="H388" s="240">
        <v>24.733000000000001</v>
      </c>
      <c r="I388" s="241"/>
      <c r="J388" s="237"/>
      <c r="K388" s="237"/>
      <c r="L388" s="242"/>
      <c r="M388" s="243"/>
      <c r="N388" s="244"/>
      <c r="O388" s="244"/>
      <c r="P388" s="244"/>
      <c r="Q388" s="244"/>
      <c r="R388" s="244"/>
      <c r="S388" s="244"/>
      <c r="T388" s="24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6" t="s">
        <v>169</v>
      </c>
      <c r="AU388" s="246" t="s">
        <v>84</v>
      </c>
      <c r="AV388" s="14" t="s">
        <v>84</v>
      </c>
      <c r="AW388" s="14" t="s">
        <v>35</v>
      </c>
      <c r="AX388" s="14" t="s">
        <v>74</v>
      </c>
      <c r="AY388" s="246" t="s">
        <v>157</v>
      </c>
    </row>
    <row r="389" s="15" customFormat="1">
      <c r="A389" s="15"/>
      <c r="B389" s="247"/>
      <c r="C389" s="248"/>
      <c r="D389" s="227" t="s">
        <v>169</v>
      </c>
      <c r="E389" s="249" t="s">
        <v>103</v>
      </c>
      <c r="F389" s="250" t="s">
        <v>178</v>
      </c>
      <c r="G389" s="248"/>
      <c r="H389" s="251">
        <v>33.006999999999998</v>
      </c>
      <c r="I389" s="252"/>
      <c r="J389" s="248"/>
      <c r="K389" s="248"/>
      <c r="L389" s="253"/>
      <c r="M389" s="254"/>
      <c r="N389" s="255"/>
      <c r="O389" s="255"/>
      <c r="P389" s="255"/>
      <c r="Q389" s="255"/>
      <c r="R389" s="255"/>
      <c r="S389" s="255"/>
      <c r="T389" s="256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57" t="s">
        <v>169</v>
      </c>
      <c r="AU389" s="257" t="s">
        <v>84</v>
      </c>
      <c r="AV389" s="15" t="s">
        <v>165</v>
      </c>
      <c r="AW389" s="15" t="s">
        <v>35</v>
      </c>
      <c r="AX389" s="15" t="s">
        <v>82</v>
      </c>
      <c r="AY389" s="257" t="s">
        <v>157</v>
      </c>
    </row>
    <row r="390" s="2" customFormat="1" ht="24.15" customHeight="1">
      <c r="A390" s="40"/>
      <c r="B390" s="41"/>
      <c r="C390" s="258" t="s">
        <v>624</v>
      </c>
      <c r="D390" s="258" t="s">
        <v>266</v>
      </c>
      <c r="E390" s="259" t="s">
        <v>625</v>
      </c>
      <c r="F390" s="260" t="s">
        <v>626</v>
      </c>
      <c r="G390" s="261" t="s">
        <v>173</v>
      </c>
      <c r="H390" s="262">
        <v>36.308</v>
      </c>
      <c r="I390" s="263"/>
      <c r="J390" s="264">
        <f>ROUND(I390*H390,2)</f>
        <v>0</v>
      </c>
      <c r="K390" s="260" t="s">
        <v>28</v>
      </c>
      <c r="L390" s="265"/>
      <c r="M390" s="266" t="s">
        <v>28</v>
      </c>
      <c r="N390" s="267" t="s">
        <v>45</v>
      </c>
      <c r="O390" s="86"/>
      <c r="P390" s="216">
        <f>O390*H390</f>
        <v>0</v>
      </c>
      <c r="Q390" s="216">
        <v>0.01771</v>
      </c>
      <c r="R390" s="216">
        <f>Q390*H390</f>
        <v>0.64301467999999995</v>
      </c>
      <c r="S390" s="216">
        <v>0</v>
      </c>
      <c r="T390" s="217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8" t="s">
        <v>345</v>
      </c>
      <c r="AT390" s="218" t="s">
        <v>266</v>
      </c>
      <c r="AU390" s="218" t="s">
        <v>84</v>
      </c>
      <c r="AY390" s="19" t="s">
        <v>157</v>
      </c>
      <c r="BE390" s="219">
        <f>IF(N390="základní",J390,0)</f>
        <v>0</v>
      </c>
      <c r="BF390" s="219">
        <f>IF(N390="snížená",J390,0)</f>
        <v>0</v>
      </c>
      <c r="BG390" s="219">
        <f>IF(N390="zákl. přenesená",J390,0)</f>
        <v>0</v>
      </c>
      <c r="BH390" s="219">
        <f>IF(N390="sníž. přenesená",J390,0)</f>
        <v>0</v>
      </c>
      <c r="BI390" s="219">
        <f>IF(N390="nulová",J390,0)</f>
        <v>0</v>
      </c>
      <c r="BJ390" s="19" t="s">
        <v>82</v>
      </c>
      <c r="BK390" s="219">
        <f>ROUND(I390*H390,2)</f>
        <v>0</v>
      </c>
      <c r="BL390" s="19" t="s">
        <v>251</v>
      </c>
      <c r="BM390" s="218" t="s">
        <v>627</v>
      </c>
    </row>
    <row r="391" s="14" customFormat="1">
      <c r="A391" s="14"/>
      <c r="B391" s="236"/>
      <c r="C391" s="237"/>
      <c r="D391" s="227" t="s">
        <v>169</v>
      </c>
      <c r="E391" s="238" t="s">
        <v>28</v>
      </c>
      <c r="F391" s="239" t="s">
        <v>628</v>
      </c>
      <c r="G391" s="237"/>
      <c r="H391" s="240">
        <v>36.308</v>
      </c>
      <c r="I391" s="241"/>
      <c r="J391" s="237"/>
      <c r="K391" s="237"/>
      <c r="L391" s="242"/>
      <c r="M391" s="243"/>
      <c r="N391" s="244"/>
      <c r="O391" s="244"/>
      <c r="P391" s="244"/>
      <c r="Q391" s="244"/>
      <c r="R391" s="244"/>
      <c r="S391" s="244"/>
      <c r="T391" s="24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6" t="s">
        <v>169</v>
      </c>
      <c r="AU391" s="246" t="s">
        <v>84</v>
      </c>
      <c r="AV391" s="14" t="s">
        <v>84</v>
      </c>
      <c r="AW391" s="14" t="s">
        <v>35</v>
      </c>
      <c r="AX391" s="14" t="s">
        <v>82</v>
      </c>
      <c r="AY391" s="246" t="s">
        <v>157</v>
      </c>
    </row>
    <row r="392" s="2" customFormat="1" ht="37.8" customHeight="1">
      <c r="A392" s="40"/>
      <c r="B392" s="41"/>
      <c r="C392" s="207" t="s">
        <v>629</v>
      </c>
      <c r="D392" s="207" t="s">
        <v>160</v>
      </c>
      <c r="E392" s="208" t="s">
        <v>630</v>
      </c>
      <c r="F392" s="209" t="s">
        <v>631</v>
      </c>
      <c r="G392" s="210" t="s">
        <v>173</v>
      </c>
      <c r="H392" s="211">
        <v>33.006999999999998</v>
      </c>
      <c r="I392" s="212"/>
      <c r="J392" s="213">
        <f>ROUND(I392*H392,2)</f>
        <v>0</v>
      </c>
      <c r="K392" s="209" t="s">
        <v>164</v>
      </c>
      <c r="L392" s="46"/>
      <c r="M392" s="214" t="s">
        <v>28</v>
      </c>
      <c r="N392" s="215" t="s">
        <v>45</v>
      </c>
      <c r="O392" s="86"/>
      <c r="P392" s="216">
        <f>O392*H392</f>
        <v>0</v>
      </c>
      <c r="Q392" s="216">
        <v>0</v>
      </c>
      <c r="R392" s="216">
        <f>Q392*H392</f>
        <v>0</v>
      </c>
      <c r="S392" s="216">
        <v>0</v>
      </c>
      <c r="T392" s="217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8" t="s">
        <v>251</v>
      </c>
      <c r="AT392" s="218" t="s">
        <v>160</v>
      </c>
      <c r="AU392" s="218" t="s">
        <v>84</v>
      </c>
      <c r="AY392" s="19" t="s">
        <v>157</v>
      </c>
      <c r="BE392" s="219">
        <f>IF(N392="základní",J392,0)</f>
        <v>0</v>
      </c>
      <c r="BF392" s="219">
        <f>IF(N392="snížená",J392,0)</f>
        <v>0</v>
      </c>
      <c r="BG392" s="219">
        <f>IF(N392="zákl. přenesená",J392,0)</f>
        <v>0</v>
      </c>
      <c r="BH392" s="219">
        <f>IF(N392="sníž. přenesená",J392,0)</f>
        <v>0</v>
      </c>
      <c r="BI392" s="219">
        <f>IF(N392="nulová",J392,0)</f>
        <v>0</v>
      </c>
      <c r="BJ392" s="19" t="s">
        <v>82</v>
      </c>
      <c r="BK392" s="219">
        <f>ROUND(I392*H392,2)</f>
        <v>0</v>
      </c>
      <c r="BL392" s="19" t="s">
        <v>251</v>
      </c>
      <c r="BM392" s="218" t="s">
        <v>632</v>
      </c>
    </row>
    <row r="393" s="2" customFormat="1">
      <c r="A393" s="40"/>
      <c r="B393" s="41"/>
      <c r="C393" s="42"/>
      <c r="D393" s="220" t="s">
        <v>167</v>
      </c>
      <c r="E393" s="42"/>
      <c r="F393" s="221" t="s">
        <v>633</v>
      </c>
      <c r="G393" s="42"/>
      <c r="H393" s="42"/>
      <c r="I393" s="222"/>
      <c r="J393" s="42"/>
      <c r="K393" s="42"/>
      <c r="L393" s="46"/>
      <c r="M393" s="223"/>
      <c r="N393" s="224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167</v>
      </c>
      <c r="AU393" s="19" t="s">
        <v>84</v>
      </c>
    </row>
    <row r="394" s="14" customFormat="1">
      <c r="A394" s="14"/>
      <c r="B394" s="236"/>
      <c r="C394" s="237"/>
      <c r="D394" s="227" t="s">
        <v>169</v>
      </c>
      <c r="E394" s="238" t="s">
        <v>28</v>
      </c>
      <c r="F394" s="239" t="s">
        <v>103</v>
      </c>
      <c r="G394" s="237"/>
      <c r="H394" s="240">
        <v>33.006999999999998</v>
      </c>
      <c r="I394" s="241"/>
      <c r="J394" s="237"/>
      <c r="K394" s="237"/>
      <c r="L394" s="242"/>
      <c r="M394" s="243"/>
      <c r="N394" s="244"/>
      <c r="O394" s="244"/>
      <c r="P394" s="244"/>
      <c r="Q394" s="244"/>
      <c r="R394" s="244"/>
      <c r="S394" s="244"/>
      <c r="T394" s="24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6" t="s">
        <v>169</v>
      </c>
      <c r="AU394" s="246" t="s">
        <v>84</v>
      </c>
      <c r="AV394" s="14" t="s">
        <v>84</v>
      </c>
      <c r="AW394" s="14" t="s">
        <v>35</v>
      </c>
      <c r="AX394" s="14" t="s">
        <v>82</v>
      </c>
      <c r="AY394" s="246" t="s">
        <v>157</v>
      </c>
    </row>
    <row r="395" s="2" customFormat="1" ht="33" customHeight="1">
      <c r="A395" s="40"/>
      <c r="B395" s="41"/>
      <c r="C395" s="207" t="s">
        <v>634</v>
      </c>
      <c r="D395" s="207" t="s">
        <v>160</v>
      </c>
      <c r="E395" s="208" t="s">
        <v>635</v>
      </c>
      <c r="F395" s="209" t="s">
        <v>636</v>
      </c>
      <c r="G395" s="210" t="s">
        <v>181</v>
      </c>
      <c r="H395" s="211">
        <v>33</v>
      </c>
      <c r="I395" s="212"/>
      <c r="J395" s="213">
        <f>ROUND(I395*H395,2)</f>
        <v>0</v>
      </c>
      <c r="K395" s="209" t="s">
        <v>164</v>
      </c>
      <c r="L395" s="46"/>
      <c r="M395" s="214" t="s">
        <v>28</v>
      </c>
      <c r="N395" s="215" t="s">
        <v>45</v>
      </c>
      <c r="O395" s="86"/>
      <c r="P395" s="216">
        <f>O395*H395</f>
        <v>0</v>
      </c>
      <c r="Q395" s="216">
        <v>0.00020000000000000001</v>
      </c>
      <c r="R395" s="216">
        <f>Q395*H395</f>
        <v>0.0066</v>
      </c>
      <c r="S395" s="216">
        <v>0</v>
      </c>
      <c r="T395" s="217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8" t="s">
        <v>251</v>
      </c>
      <c r="AT395" s="218" t="s">
        <v>160</v>
      </c>
      <c r="AU395" s="218" t="s">
        <v>84</v>
      </c>
      <c r="AY395" s="19" t="s">
        <v>157</v>
      </c>
      <c r="BE395" s="219">
        <f>IF(N395="základní",J395,0)</f>
        <v>0</v>
      </c>
      <c r="BF395" s="219">
        <f>IF(N395="snížená",J395,0)</f>
        <v>0</v>
      </c>
      <c r="BG395" s="219">
        <f>IF(N395="zákl. přenesená",J395,0)</f>
        <v>0</v>
      </c>
      <c r="BH395" s="219">
        <f>IF(N395="sníž. přenesená",J395,0)</f>
        <v>0</v>
      </c>
      <c r="BI395" s="219">
        <f>IF(N395="nulová",J395,0)</f>
        <v>0</v>
      </c>
      <c r="BJ395" s="19" t="s">
        <v>82</v>
      </c>
      <c r="BK395" s="219">
        <f>ROUND(I395*H395,2)</f>
        <v>0</v>
      </c>
      <c r="BL395" s="19" t="s">
        <v>251</v>
      </c>
      <c r="BM395" s="218" t="s">
        <v>637</v>
      </c>
    </row>
    <row r="396" s="2" customFormat="1">
      <c r="A396" s="40"/>
      <c r="B396" s="41"/>
      <c r="C396" s="42"/>
      <c r="D396" s="220" t="s">
        <v>167</v>
      </c>
      <c r="E396" s="42"/>
      <c r="F396" s="221" t="s">
        <v>638</v>
      </c>
      <c r="G396" s="42"/>
      <c r="H396" s="42"/>
      <c r="I396" s="222"/>
      <c r="J396" s="42"/>
      <c r="K396" s="42"/>
      <c r="L396" s="46"/>
      <c r="M396" s="223"/>
      <c r="N396" s="224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167</v>
      </c>
      <c r="AU396" s="19" t="s">
        <v>84</v>
      </c>
    </row>
    <row r="397" s="13" customFormat="1">
      <c r="A397" s="13"/>
      <c r="B397" s="225"/>
      <c r="C397" s="226"/>
      <c r="D397" s="227" t="s">
        <v>169</v>
      </c>
      <c r="E397" s="228" t="s">
        <v>28</v>
      </c>
      <c r="F397" s="229" t="s">
        <v>170</v>
      </c>
      <c r="G397" s="226"/>
      <c r="H397" s="228" t="s">
        <v>28</v>
      </c>
      <c r="I397" s="230"/>
      <c r="J397" s="226"/>
      <c r="K397" s="226"/>
      <c r="L397" s="231"/>
      <c r="M397" s="232"/>
      <c r="N397" s="233"/>
      <c r="O397" s="233"/>
      <c r="P397" s="233"/>
      <c r="Q397" s="233"/>
      <c r="R397" s="233"/>
      <c r="S397" s="233"/>
      <c r="T397" s="23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5" t="s">
        <v>169</v>
      </c>
      <c r="AU397" s="235" t="s">
        <v>84</v>
      </c>
      <c r="AV397" s="13" t="s">
        <v>82</v>
      </c>
      <c r="AW397" s="13" t="s">
        <v>35</v>
      </c>
      <c r="AX397" s="13" t="s">
        <v>74</v>
      </c>
      <c r="AY397" s="235" t="s">
        <v>157</v>
      </c>
    </row>
    <row r="398" s="14" customFormat="1">
      <c r="A398" s="14"/>
      <c r="B398" s="236"/>
      <c r="C398" s="237"/>
      <c r="D398" s="227" t="s">
        <v>169</v>
      </c>
      <c r="E398" s="238" t="s">
        <v>28</v>
      </c>
      <c r="F398" s="239" t="s">
        <v>639</v>
      </c>
      <c r="G398" s="237"/>
      <c r="H398" s="240">
        <v>33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6" t="s">
        <v>169</v>
      </c>
      <c r="AU398" s="246" t="s">
        <v>84</v>
      </c>
      <c r="AV398" s="14" t="s">
        <v>84</v>
      </c>
      <c r="AW398" s="14" t="s">
        <v>35</v>
      </c>
      <c r="AX398" s="14" t="s">
        <v>82</v>
      </c>
      <c r="AY398" s="246" t="s">
        <v>157</v>
      </c>
    </row>
    <row r="399" s="2" customFormat="1" ht="16.5" customHeight="1">
      <c r="A399" s="40"/>
      <c r="B399" s="41"/>
      <c r="C399" s="258" t="s">
        <v>640</v>
      </c>
      <c r="D399" s="258" t="s">
        <v>266</v>
      </c>
      <c r="E399" s="259" t="s">
        <v>641</v>
      </c>
      <c r="F399" s="260" t="s">
        <v>642</v>
      </c>
      <c r="G399" s="261" t="s">
        <v>181</v>
      </c>
      <c r="H399" s="262">
        <v>34.649999999999999</v>
      </c>
      <c r="I399" s="263"/>
      <c r="J399" s="264">
        <f>ROUND(I399*H399,2)</f>
        <v>0</v>
      </c>
      <c r="K399" s="260" t="s">
        <v>164</v>
      </c>
      <c r="L399" s="265"/>
      <c r="M399" s="266" t="s">
        <v>28</v>
      </c>
      <c r="N399" s="267" t="s">
        <v>45</v>
      </c>
      <c r="O399" s="86"/>
      <c r="P399" s="216">
        <f>O399*H399</f>
        <v>0</v>
      </c>
      <c r="Q399" s="216">
        <v>0.00029999999999999997</v>
      </c>
      <c r="R399" s="216">
        <f>Q399*H399</f>
        <v>0.010394999999999998</v>
      </c>
      <c r="S399" s="216">
        <v>0</v>
      </c>
      <c r="T399" s="217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8" t="s">
        <v>345</v>
      </c>
      <c r="AT399" s="218" t="s">
        <v>266</v>
      </c>
      <c r="AU399" s="218" t="s">
        <v>84</v>
      </c>
      <c r="AY399" s="19" t="s">
        <v>157</v>
      </c>
      <c r="BE399" s="219">
        <f>IF(N399="základní",J399,0)</f>
        <v>0</v>
      </c>
      <c r="BF399" s="219">
        <f>IF(N399="snížená",J399,0)</f>
        <v>0</v>
      </c>
      <c r="BG399" s="219">
        <f>IF(N399="zákl. přenesená",J399,0)</f>
        <v>0</v>
      </c>
      <c r="BH399" s="219">
        <f>IF(N399="sníž. přenesená",J399,0)</f>
        <v>0</v>
      </c>
      <c r="BI399" s="219">
        <f>IF(N399="nulová",J399,0)</f>
        <v>0</v>
      </c>
      <c r="BJ399" s="19" t="s">
        <v>82</v>
      </c>
      <c r="BK399" s="219">
        <f>ROUND(I399*H399,2)</f>
        <v>0</v>
      </c>
      <c r="BL399" s="19" t="s">
        <v>251</v>
      </c>
      <c r="BM399" s="218" t="s">
        <v>643</v>
      </c>
    </row>
    <row r="400" s="13" customFormat="1">
      <c r="A400" s="13"/>
      <c r="B400" s="225"/>
      <c r="C400" s="226"/>
      <c r="D400" s="227" t="s">
        <v>169</v>
      </c>
      <c r="E400" s="228" t="s">
        <v>28</v>
      </c>
      <c r="F400" s="229" t="s">
        <v>170</v>
      </c>
      <c r="G400" s="226"/>
      <c r="H400" s="228" t="s">
        <v>28</v>
      </c>
      <c r="I400" s="230"/>
      <c r="J400" s="226"/>
      <c r="K400" s="226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169</v>
      </c>
      <c r="AU400" s="235" t="s">
        <v>84</v>
      </c>
      <c r="AV400" s="13" t="s">
        <v>82</v>
      </c>
      <c r="AW400" s="13" t="s">
        <v>35</v>
      </c>
      <c r="AX400" s="13" t="s">
        <v>74</v>
      </c>
      <c r="AY400" s="235" t="s">
        <v>157</v>
      </c>
    </row>
    <row r="401" s="14" customFormat="1">
      <c r="A401" s="14"/>
      <c r="B401" s="236"/>
      <c r="C401" s="237"/>
      <c r="D401" s="227" t="s">
        <v>169</v>
      </c>
      <c r="E401" s="238" t="s">
        <v>28</v>
      </c>
      <c r="F401" s="239" t="s">
        <v>644</v>
      </c>
      <c r="G401" s="237"/>
      <c r="H401" s="240">
        <v>34.649999999999999</v>
      </c>
      <c r="I401" s="241"/>
      <c r="J401" s="237"/>
      <c r="K401" s="237"/>
      <c r="L401" s="242"/>
      <c r="M401" s="243"/>
      <c r="N401" s="244"/>
      <c r="O401" s="244"/>
      <c r="P401" s="244"/>
      <c r="Q401" s="244"/>
      <c r="R401" s="244"/>
      <c r="S401" s="244"/>
      <c r="T401" s="24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6" t="s">
        <v>169</v>
      </c>
      <c r="AU401" s="246" t="s">
        <v>84</v>
      </c>
      <c r="AV401" s="14" t="s">
        <v>84</v>
      </c>
      <c r="AW401" s="14" t="s">
        <v>35</v>
      </c>
      <c r="AX401" s="14" t="s">
        <v>82</v>
      </c>
      <c r="AY401" s="246" t="s">
        <v>157</v>
      </c>
    </row>
    <row r="402" s="2" customFormat="1" ht="24.15" customHeight="1">
      <c r="A402" s="40"/>
      <c r="B402" s="41"/>
      <c r="C402" s="207" t="s">
        <v>645</v>
      </c>
      <c r="D402" s="207" t="s">
        <v>160</v>
      </c>
      <c r="E402" s="208" t="s">
        <v>646</v>
      </c>
      <c r="F402" s="209" t="s">
        <v>647</v>
      </c>
      <c r="G402" s="210" t="s">
        <v>173</v>
      </c>
      <c r="H402" s="211">
        <v>24.733000000000001</v>
      </c>
      <c r="I402" s="212"/>
      <c r="J402" s="213">
        <f>ROUND(I402*H402,2)</f>
        <v>0</v>
      </c>
      <c r="K402" s="209" t="s">
        <v>28</v>
      </c>
      <c r="L402" s="46"/>
      <c r="M402" s="214" t="s">
        <v>28</v>
      </c>
      <c r="N402" s="215" t="s">
        <v>45</v>
      </c>
      <c r="O402" s="86"/>
      <c r="P402" s="216">
        <f>O402*H402</f>
        <v>0</v>
      </c>
      <c r="Q402" s="216">
        <v>5.0000000000000002E-05</v>
      </c>
      <c r="R402" s="216">
        <f>Q402*H402</f>
        <v>0.0012366500000000002</v>
      </c>
      <c r="S402" s="216">
        <v>0</v>
      </c>
      <c r="T402" s="217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8" t="s">
        <v>251</v>
      </c>
      <c r="AT402" s="218" t="s">
        <v>160</v>
      </c>
      <c r="AU402" s="218" t="s">
        <v>84</v>
      </c>
      <c r="AY402" s="19" t="s">
        <v>157</v>
      </c>
      <c r="BE402" s="219">
        <f>IF(N402="základní",J402,0)</f>
        <v>0</v>
      </c>
      <c r="BF402" s="219">
        <f>IF(N402="snížená",J402,0)</f>
        <v>0</v>
      </c>
      <c r="BG402" s="219">
        <f>IF(N402="zákl. přenesená",J402,0)</f>
        <v>0</v>
      </c>
      <c r="BH402" s="219">
        <f>IF(N402="sníž. přenesená",J402,0)</f>
        <v>0</v>
      </c>
      <c r="BI402" s="219">
        <f>IF(N402="nulová",J402,0)</f>
        <v>0</v>
      </c>
      <c r="BJ402" s="19" t="s">
        <v>82</v>
      </c>
      <c r="BK402" s="219">
        <f>ROUND(I402*H402,2)</f>
        <v>0</v>
      </c>
      <c r="BL402" s="19" t="s">
        <v>251</v>
      </c>
      <c r="BM402" s="218" t="s">
        <v>648</v>
      </c>
    </row>
    <row r="403" s="13" customFormat="1">
      <c r="A403" s="13"/>
      <c r="B403" s="225"/>
      <c r="C403" s="226"/>
      <c r="D403" s="227" t="s">
        <v>169</v>
      </c>
      <c r="E403" s="228" t="s">
        <v>28</v>
      </c>
      <c r="F403" s="229" t="s">
        <v>170</v>
      </c>
      <c r="G403" s="226"/>
      <c r="H403" s="228" t="s">
        <v>28</v>
      </c>
      <c r="I403" s="230"/>
      <c r="J403" s="226"/>
      <c r="K403" s="226"/>
      <c r="L403" s="231"/>
      <c r="M403" s="232"/>
      <c r="N403" s="233"/>
      <c r="O403" s="233"/>
      <c r="P403" s="233"/>
      <c r="Q403" s="233"/>
      <c r="R403" s="233"/>
      <c r="S403" s="233"/>
      <c r="T403" s="23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5" t="s">
        <v>169</v>
      </c>
      <c r="AU403" s="235" t="s">
        <v>84</v>
      </c>
      <c r="AV403" s="13" t="s">
        <v>82</v>
      </c>
      <c r="AW403" s="13" t="s">
        <v>35</v>
      </c>
      <c r="AX403" s="13" t="s">
        <v>74</v>
      </c>
      <c r="AY403" s="235" t="s">
        <v>157</v>
      </c>
    </row>
    <row r="404" s="14" customFormat="1">
      <c r="A404" s="14"/>
      <c r="B404" s="236"/>
      <c r="C404" s="237"/>
      <c r="D404" s="227" t="s">
        <v>169</v>
      </c>
      <c r="E404" s="238" t="s">
        <v>28</v>
      </c>
      <c r="F404" s="239" t="s">
        <v>649</v>
      </c>
      <c r="G404" s="237"/>
      <c r="H404" s="240">
        <v>10.587999999999999</v>
      </c>
      <c r="I404" s="241"/>
      <c r="J404" s="237"/>
      <c r="K404" s="237"/>
      <c r="L404" s="242"/>
      <c r="M404" s="243"/>
      <c r="N404" s="244"/>
      <c r="O404" s="244"/>
      <c r="P404" s="244"/>
      <c r="Q404" s="244"/>
      <c r="R404" s="244"/>
      <c r="S404" s="244"/>
      <c r="T404" s="24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6" t="s">
        <v>169</v>
      </c>
      <c r="AU404" s="246" t="s">
        <v>84</v>
      </c>
      <c r="AV404" s="14" t="s">
        <v>84</v>
      </c>
      <c r="AW404" s="14" t="s">
        <v>35</v>
      </c>
      <c r="AX404" s="14" t="s">
        <v>74</v>
      </c>
      <c r="AY404" s="246" t="s">
        <v>157</v>
      </c>
    </row>
    <row r="405" s="14" customFormat="1">
      <c r="A405" s="14"/>
      <c r="B405" s="236"/>
      <c r="C405" s="237"/>
      <c r="D405" s="227" t="s">
        <v>169</v>
      </c>
      <c r="E405" s="238" t="s">
        <v>28</v>
      </c>
      <c r="F405" s="239" t="s">
        <v>650</v>
      </c>
      <c r="G405" s="237"/>
      <c r="H405" s="240">
        <v>15.345000000000001</v>
      </c>
      <c r="I405" s="241"/>
      <c r="J405" s="237"/>
      <c r="K405" s="237"/>
      <c r="L405" s="242"/>
      <c r="M405" s="243"/>
      <c r="N405" s="244"/>
      <c r="O405" s="244"/>
      <c r="P405" s="244"/>
      <c r="Q405" s="244"/>
      <c r="R405" s="244"/>
      <c r="S405" s="244"/>
      <c r="T405" s="24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6" t="s">
        <v>169</v>
      </c>
      <c r="AU405" s="246" t="s">
        <v>84</v>
      </c>
      <c r="AV405" s="14" t="s">
        <v>84</v>
      </c>
      <c r="AW405" s="14" t="s">
        <v>35</v>
      </c>
      <c r="AX405" s="14" t="s">
        <v>74</v>
      </c>
      <c r="AY405" s="246" t="s">
        <v>157</v>
      </c>
    </row>
    <row r="406" s="14" customFormat="1">
      <c r="A406" s="14"/>
      <c r="B406" s="236"/>
      <c r="C406" s="237"/>
      <c r="D406" s="227" t="s">
        <v>169</v>
      </c>
      <c r="E406" s="238" t="s">
        <v>28</v>
      </c>
      <c r="F406" s="239" t="s">
        <v>651</v>
      </c>
      <c r="G406" s="237"/>
      <c r="H406" s="240">
        <v>-1.2</v>
      </c>
      <c r="I406" s="241"/>
      <c r="J406" s="237"/>
      <c r="K406" s="237"/>
      <c r="L406" s="242"/>
      <c r="M406" s="243"/>
      <c r="N406" s="244"/>
      <c r="O406" s="244"/>
      <c r="P406" s="244"/>
      <c r="Q406" s="244"/>
      <c r="R406" s="244"/>
      <c r="S406" s="244"/>
      <c r="T406" s="24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6" t="s">
        <v>169</v>
      </c>
      <c r="AU406" s="246" t="s">
        <v>84</v>
      </c>
      <c r="AV406" s="14" t="s">
        <v>84</v>
      </c>
      <c r="AW406" s="14" t="s">
        <v>35</v>
      </c>
      <c r="AX406" s="14" t="s">
        <v>74</v>
      </c>
      <c r="AY406" s="246" t="s">
        <v>157</v>
      </c>
    </row>
    <row r="407" s="15" customFormat="1">
      <c r="A407" s="15"/>
      <c r="B407" s="247"/>
      <c r="C407" s="248"/>
      <c r="D407" s="227" t="s">
        <v>169</v>
      </c>
      <c r="E407" s="249" t="s">
        <v>101</v>
      </c>
      <c r="F407" s="250" t="s">
        <v>178</v>
      </c>
      <c r="G407" s="248"/>
      <c r="H407" s="251">
        <v>24.733000000000001</v>
      </c>
      <c r="I407" s="252"/>
      <c r="J407" s="248"/>
      <c r="K407" s="248"/>
      <c r="L407" s="253"/>
      <c r="M407" s="254"/>
      <c r="N407" s="255"/>
      <c r="O407" s="255"/>
      <c r="P407" s="255"/>
      <c r="Q407" s="255"/>
      <c r="R407" s="255"/>
      <c r="S407" s="255"/>
      <c r="T407" s="256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57" t="s">
        <v>169</v>
      </c>
      <c r="AU407" s="257" t="s">
        <v>84</v>
      </c>
      <c r="AV407" s="15" t="s">
        <v>165</v>
      </c>
      <c r="AW407" s="15" t="s">
        <v>35</v>
      </c>
      <c r="AX407" s="15" t="s">
        <v>82</v>
      </c>
      <c r="AY407" s="257" t="s">
        <v>157</v>
      </c>
    </row>
    <row r="408" s="2" customFormat="1" ht="49.05" customHeight="1">
      <c r="A408" s="40"/>
      <c r="B408" s="41"/>
      <c r="C408" s="207" t="s">
        <v>652</v>
      </c>
      <c r="D408" s="207" t="s">
        <v>160</v>
      </c>
      <c r="E408" s="208" t="s">
        <v>653</v>
      </c>
      <c r="F408" s="209" t="s">
        <v>654</v>
      </c>
      <c r="G408" s="210" t="s">
        <v>254</v>
      </c>
      <c r="H408" s="211">
        <v>0.89700000000000002</v>
      </c>
      <c r="I408" s="212"/>
      <c r="J408" s="213">
        <f>ROUND(I408*H408,2)</f>
        <v>0</v>
      </c>
      <c r="K408" s="209" t="s">
        <v>164</v>
      </c>
      <c r="L408" s="46"/>
      <c r="M408" s="214" t="s">
        <v>28</v>
      </c>
      <c r="N408" s="215" t="s">
        <v>45</v>
      </c>
      <c r="O408" s="86"/>
      <c r="P408" s="216">
        <f>O408*H408</f>
        <v>0</v>
      </c>
      <c r="Q408" s="216">
        <v>0</v>
      </c>
      <c r="R408" s="216">
        <f>Q408*H408</f>
        <v>0</v>
      </c>
      <c r="S408" s="216">
        <v>0</v>
      </c>
      <c r="T408" s="217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8" t="s">
        <v>251</v>
      </c>
      <c r="AT408" s="218" t="s">
        <v>160</v>
      </c>
      <c r="AU408" s="218" t="s">
        <v>84</v>
      </c>
      <c r="AY408" s="19" t="s">
        <v>157</v>
      </c>
      <c r="BE408" s="219">
        <f>IF(N408="základní",J408,0)</f>
        <v>0</v>
      </c>
      <c r="BF408" s="219">
        <f>IF(N408="snížená",J408,0)</f>
        <v>0</v>
      </c>
      <c r="BG408" s="219">
        <f>IF(N408="zákl. přenesená",J408,0)</f>
        <v>0</v>
      </c>
      <c r="BH408" s="219">
        <f>IF(N408="sníž. přenesená",J408,0)</f>
        <v>0</v>
      </c>
      <c r="BI408" s="219">
        <f>IF(N408="nulová",J408,0)</f>
        <v>0</v>
      </c>
      <c r="BJ408" s="19" t="s">
        <v>82</v>
      </c>
      <c r="BK408" s="219">
        <f>ROUND(I408*H408,2)</f>
        <v>0</v>
      </c>
      <c r="BL408" s="19" t="s">
        <v>251</v>
      </c>
      <c r="BM408" s="218" t="s">
        <v>655</v>
      </c>
    </row>
    <row r="409" s="2" customFormat="1">
      <c r="A409" s="40"/>
      <c r="B409" s="41"/>
      <c r="C409" s="42"/>
      <c r="D409" s="220" t="s">
        <v>167</v>
      </c>
      <c r="E409" s="42"/>
      <c r="F409" s="221" t="s">
        <v>656</v>
      </c>
      <c r="G409" s="42"/>
      <c r="H409" s="42"/>
      <c r="I409" s="222"/>
      <c r="J409" s="42"/>
      <c r="K409" s="42"/>
      <c r="L409" s="46"/>
      <c r="M409" s="223"/>
      <c r="N409" s="224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167</v>
      </c>
      <c r="AU409" s="19" t="s">
        <v>84</v>
      </c>
    </row>
    <row r="410" s="12" customFormat="1" ht="22.8" customHeight="1">
      <c r="A410" s="12"/>
      <c r="B410" s="191"/>
      <c r="C410" s="192"/>
      <c r="D410" s="193" t="s">
        <v>73</v>
      </c>
      <c r="E410" s="205" t="s">
        <v>657</v>
      </c>
      <c r="F410" s="205" t="s">
        <v>658</v>
      </c>
      <c r="G410" s="192"/>
      <c r="H410" s="192"/>
      <c r="I410" s="195"/>
      <c r="J410" s="206">
        <f>BK410</f>
        <v>0</v>
      </c>
      <c r="K410" s="192"/>
      <c r="L410" s="197"/>
      <c r="M410" s="198"/>
      <c r="N410" s="199"/>
      <c r="O410" s="199"/>
      <c r="P410" s="200">
        <f>SUM(P411:P412)</f>
        <v>0</v>
      </c>
      <c r="Q410" s="199"/>
      <c r="R410" s="200">
        <f>SUM(R411:R412)</f>
        <v>0.0020706000000000001</v>
      </c>
      <c r="S410" s="199"/>
      <c r="T410" s="201">
        <f>SUM(T411:T412)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02" t="s">
        <v>84</v>
      </c>
      <c r="AT410" s="203" t="s">
        <v>73</v>
      </c>
      <c r="AU410" s="203" t="s">
        <v>82</v>
      </c>
      <c r="AY410" s="202" t="s">
        <v>157</v>
      </c>
      <c r="BK410" s="204">
        <f>SUM(BK411:BK412)</f>
        <v>0</v>
      </c>
    </row>
    <row r="411" s="2" customFormat="1" ht="24.15" customHeight="1">
      <c r="A411" s="40"/>
      <c r="B411" s="41"/>
      <c r="C411" s="207" t="s">
        <v>659</v>
      </c>
      <c r="D411" s="207" t="s">
        <v>160</v>
      </c>
      <c r="E411" s="208" t="s">
        <v>660</v>
      </c>
      <c r="F411" s="209" t="s">
        <v>661</v>
      </c>
      <c r="G411" s="210" t="s">
        <v>173</v>
      </c>
      <c r="H411" s="211">
        <v>7.1399999999999997</v>
      </c>
      <c r="I411" s="212"/>
      <c r="J411" s="213">
        <f>ROUND(I411*H411,2)</f>
        <v>0</v>
      </c>
      <c r="K411" s="209" t="s">
        <v>28</v>
      </c>
      <c r="L411" s="46"/>
      <c r="M411" s="214" t="s">
        <v>28</v>
      </c>
      <c r="N411" s="215" t="s">
        <v>45</v>
      </c>
      <c r="O411" s="86"/>
      <c r="P411" s="216">
        <f>O411*H411</f>
        <v>0</v>
      </c>
      <c r="Q411" s="216">
        <v>0.00029</v>
      </c>
      <c r="R411" s="216">
        <f>Q411*H411</f>
        <v>0.0020706000000000001</v>
      </c>
      <c r="S411" s="216">
        <v>0</v>
      </c>
      <c r="T411" s="217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8" t="s">
        <v>251</v>
      </c>
      <c r="AT411" s="218" t="s">
        <v>160</v>
      </c>
      <c r="AU411" s="218" t="s">
        <v>84</v>
      </c>
      <c r="AY411" s="19" t="s">
        <v>157</v>
      </c>
      <c r="BE411" s="219">
        <f>IF(N411="základní",J411,0)</f>
        <v>0</v>
      </c>
      <c r="BF411" s="219">
        <f>IF(N411="snížená",J411,0)</f>
        <v>0</v>
      </c>
      <c r="BG411" s="219">
        <f>IF(N411="zákl. přenesená",J411,0)</f>
        <v>0</v>
      </c>
      <c r="BH411" s="219">
        <f>IF(N411="sníž. přenesená",J411,0)</f>
        <v>0</v>
      </c>
      <c r="BI411" s="219">
        <f>IF(N411="nulová",J411,0)</f>
        <v>0</v>
      </c>
      <c r="BJ411" s="19" t="s">
        <v>82</v>
      </c>
      <c r="BK411" s="219">
        <f>ROUND(I411*H411,2)</f>
        <v>0</v>
      </c>
      <c r="BL411" s="19" t="s">
        <v>251</v>
      </c>
      <c r="BM411" s="218" t="s">
        <v>662</v>
      </c>
    </row>
    <row r="412" s="14" customFormat="1">
      <c r="A412" s="14"/>
      <c r="B412" s="236"/>
      <c r="C412" s="237"/>
      <c r="D412" s="227" t="s">
        <v>169</v>
      </c>
      <c r="E412" s="238" t="s">
        <v>28</v>
      </c>
      <c r="F412" s="239" t="s">
        <v>111</v>
      </c>
      <c r="G412" s="237"/>
      <c r="H412" s="240">
        <v>7.1399999999999997</v>
      </c>
      <c r="I412" s="241"/>
      <c r="J412" s="237"/>
      <c r="K412" s="237"/>
      <c r="L412" s="242"/>
      <c r="M412" s="268"/>
      <c r="N412" s="269"/>
      <c r="O412" s="269"/>
      <c r="P412" s="269"/>
      <c r="Q412" s="269"/>
      <c r="R412" s="269"/>
      <c r="S412" s="269"/>
      <c r="T412" s="27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6" t="s">
        <v>169</v>
      </c>
      <c r="AU412" s="246" t="s">
        <v>84</v>
      </c>
      <c r="AV412" s="14" t="s">
        <v>84</v>
      </c>
      <c r="AW412" s="14" t="s">
        <v>35</v>
      </c>
      <c r="AX412" s="14" t="s">
        <v>82</v>
      </c>
      <c r="AY412" s="246" t="s">
        <v>157</v>
      </c>
    </row>
    <row r="413" s="2" customFormat="1" ht="6.96" customHeight="1">
      <c r="A413" s="40"/>
      <c r="B413" s="61"/>
      <c r="C413" s="62"/>
      <c r="D413" s="62"/>
      <c r="E413" s="62"/>
      <c r="F413" s="62"/>
      <c r="G413" s="62"/>
      <c r="H413" s="62"/>
      <c r="I413" s="62"/>
      <c r="J413" s="62"/>
      <c r="K413" s="62"/>
      <c r="L413" s="46"/>
      <c r="M413" s="40"/>
      <c r="O413" s="40"/>
      <c r="P413" s="40"/>
      <c r="Q413" s="40"/>
      <c r="R413" s="40"/>
      <c r="S413" s="40"/>
      <c r="T413" s="40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</row>
  </sheetData>
  <sheetProtection sheet="1" autoFilter="0" formatColumns="0" formatRows="0" objects="1" scenarios="1" spinCount="100000" saltValue="zrP+FvEmUJlzf4ndVjL2jiltgQQdBuyHVWdyHR3BCXLVKCQLzTpKoxhsJ/Cj3PGSuAWcxjR2Hb8RuBWUA0NNWg==" hashValue="o/sfU7oRWF5AVZvcHmSiTRmqL+zDu5LQ7NrCUMMk33OZ9G0pohOzb2UyczlNT0m/gf8R9T4wvZ4v32mXTNaXhQ==" algorithmName="SHA-512" password="CC35"/>
  <autoFilter ref="C94:K412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99" r:id="rId1" display="https://podminky.urs.cz/item/CS_URS_2025_01/317142420"/>
    <hyperlink ref="F103" r:id="rId2" display="https://podminky.urs.cz/item/CS_URS_2025_01/342272225"/>
    <hyperlink ref="F109" r:id="rId3" display="https://podminky.urs.cz/item/CS_URS_2025_01/342291111"/>
    <hyperlink ref="F113" r:id="rId4" display="https://podminky.urs.cz/item/CS_URS_2025_01/342291121"/>
    <hyperlink ref="F117" r:id="rId5" display="https://podminky.urs.cz/item/CS_URS_2025_01/346244354"/>
    <hyperlink ref="F122" r:id="rId6" display="https://podminky.urs.cz/item/CS_URS_2025_01/612131121"/>
    <hyperlink ref="F126" r:id="rId7" display="https://podminky.urs.cz/item/CS_URS_2025_01/612142001"/>
    <hyperlink ref="F129" r:id="rId8" display="https://podminky.urs.cz/item/CS_URS_2025_01/619991011"/>
    <hyperlink ref="F133" r:id="rId9" display="https://podminky.urs.cz/item/CS_URS_2025_01/631311114"/>
    <hyperlink ref="F137" r:id="rId10" display="https://podminky.urs.cz/item/CS_URS_2025_01/631311124"/>
    <hyperlink ref="F141" r:id="rId11" display="https://podminky.urs.cz/item/CS_URS_2025_01/631319011"/>
    <hyperlink ref="F144" r:id="rId12" display="https://podminky.urs.cz/item/CS_URS_2025_01/631319012"/>
    <hyperlink ref="F147" r:id="rId13" display="https://podminky.urs.cz/item/CS_URS_2025_01/631319173"/>
    <hyperlink ref="F150" r:id="rId14" display="https://podminky.urs.cz/item/CS_URS_2025_01/631319195"/>
    <hyperlink ref="F153" r:id="rId15" display="https://podminky.urs.cz/item/CS_URS_2025_01/631319196"/>
    <hyperlink ref="F156" r:id="rId16" display="https://podminky.urs.cz/item/CS_URS_2025_01/631362021"/>
    <hyperlink ref="F159" r:id="rId17" display="https://podminky.urs.cz/item/CS_URS_2025_01/644941111"/>
    <hyperlink ref="F169" r:id="rId18" display="https://podminky.urs.cz/item/CS_URS_2025_01/965042121"/>
    <hyperlink ref="F175" r:id="rId19" display="https://podminky.urs.cz/item/CS_URS_2025_01/965049111"/>
    <hyperlink ref="F181" r:id="rId20" display="https://podminky.urs.cz/item/CS_URS_2025_01/965046111"/>
    <hyperlink ref="F184" r:id="rId21" display="https://podminky.urs.cz/item/CS_URS_2025_01/965081212"/>
    <hyperlink ref="F189" r:id="rId22" display="https://podminky.urs.cz/item/CS_URS_2025_01/965081213"/>
    <hyperlink ref="F195" r:id="rId23" display="https://podminky.urs.cz/item/CS_URS_2025_01/971033251"/>
    <hyperlink ref="F199" r:id="rId24" display="https://podminky.urs.cz/item/CS_URS_2025_01/977311111"/>
    <hyperlink ref="F203" r:id="rId25" display="https://podminky.urs.cz/item/CS_URS_2025_01/977311112"/>
    <hyperlink ref="F215" r:id="rId26" display="https://podminky.urs.cz/item/CS_URS_2025_01/978059511"/>
    <hyperlink ref="F223" r:id="rId27" display="https://podminky.urs.cz/item/CS_URS_2025_01/949101111"/>
    <hyperlink ref="F228" r:id="rId28" display="https://podminky.urs.cz/item/CS_URS_2025_01/952901111"/>
    <hyperlink ref="F237" r:id="rId29" display="https://podminky.urs.cz/item/CS_URS_2025_01/997013211"/>
    <hyperlink ref="F239" r:id="rId30" display="https://podminky.urs.cz/item/CS_URS_2025_01/997013501"/>
    <hyperlink ref="F241" r:id="rId31" display="https://podminky.urs.cz/item/CS_URS_2025_01/997013509"/>
    <hyperlink ref="F244" r:id="rId32" display="https://podminky.urs.cz/item/CS_URS_2025_01/997013631"/>
    <hyperlink ref="F248" r:id="rId33" display="https://podminky.urs.cz/item/CS_URS_2025_01/998018001"/>
    <hyperlink ref="F252" r:id="rId34" display="https://podminky.urs.cz/item/CS_URS_2025_01/711111002"/>
    <hyperlink ref="F257" r:id="rId35" display="https://podminky.urs.cz/item/CS_URS_2025_01/711141559"/>
    <hyperlink ref="F262" r:id="rId36" display="https://podminky.urs.cz/item/CS_URS_2025_01/711141811"/>
    <hyperlink ref="F265" r:id="rId37" display="https://podminky.urs.cz/item/CS_URS_2025_01/711191001"/>
    <hyperlink ref="F273" r:id="rId38" display="https://podminky.urs.cz/item/CS_URS_2025_01/998711121"/>
    <hyperlink ref="F276" r:id="rId39" display="https://podminky.urs.cz/item/CS_URS_2025_01/713120821"/>
    <hyperlink ref="F282" r:id="rId40" display="https://podminky.urs.cz/item/CS_URS_2025_01/713121111"/>
    <hyperlink ref="F287" r:id="rId41" display="https://podminky.urs.cz/item/CS_URS_2025_01/998713121"/>
    <hyperlink ref="F290" r:id="rId42" display="https://podminky.urs.cz/item/CS_URS_2025_01/763131714"/>
    <hyperlink ref="F295" r:id="rId43" display="https://podminky.urs.cz/item/CS_URS_2025_01/763131761"/>
    <hyperlink ref="F298" r:id="rId44" display="https://podminky.urs.cz/item/CS_URS_2025_01/763131772"/>
    <hyperlink ref="F312" r:id="rId45" display="https://podminky.urs.cz/item/CS_URS_2025_01/763132971"/>
    <hyperlink ref="F316" r:id="rId46" display="https://podminky.urs.cz/item/CS_URS_2025_01/998763331"/>
    <hyperlink ref="F319" r:id="rId47" display="https://podminky.urs.cz/item/CS_URS_2025_01/766660171"/>
    <hyperlink ref="F324" r:id="rId48" display="https://podminky.urs.cz/item/CS_URS_2025_01/766660729"/>
    <hyperlink ref="F329" r:id="rId49" display="https://podminky.urs.cz/item/CS_URS_2025_01/766660751"/>
    <hyperlink ref="F334" r:id="rId50" display="https://podminky.urs.cz/item/CS_URS_2025_01/766682111"/>
    <hyperlink ref="F341" r:id="rId51" display="https://podminky.urs.cz/item/CS_URS_2025_01/998766121"/>
    <hyperlink ref="F344" r:id="rId52" display="https://podminky.urs.cz/item/CS_URS_2025_01/771111011"/>
    <hyperlink ref="F347" r:id="rId53" display="https://podminky.urs.cz/item/CS_URS_2025_01/771121011"/>
    <hyperlink ref="F350" r:id="rId54" display="https://podminky.urs.cz/item/CS_URS_2025_01/771121015"/>
    <hyperlink ref="F353" r:id="rId55" display="https://podminky.urs.cz/item/CS_URS_2025_01/771151022"/>
    <hyperlink ref="F356" r:id="rId56" display="https://podminky.urs.cz/item/CS_URS_2025_01/771574416"/>
    <hyperlink ref="F363" r:id="rId57" display="https://podminky.urs.cz/item/CS_URS_2025_01/771577211"/>
    <hyperlink ref="F368" r:id="rId58" display="https://podminky.urs.cz/item/CS_URS_2025_01/998771121"/>
    <hyperlink ref="F371" r:id="rId59" display="https://podminky.urs.cz/item/CS_URS_2025_01/781131241"/>
    <hyperlink ref="F375" r:id="rId60" display="https://podminky.urs.cz/item/CS_URS_2025_01/781131264"/>
    <hyperlink ref="F386" r:id="rId61" display="https://podminky.urs.cz/item/CS_URS_2025_01/781472216"/>
    <hyperlink ref="F393" r:id="rId62" display="https://podminky.urs.cz/item/CS_URS_2025_01/781472291"/>
    <hyperlink ref="F396" r:id="rId63" display="https://podminky.urs.cz/item/CS_URS_2025_01/781492211"/>
    <hyperlink ref="F409" r:id="rId64" display="https://podminky.urs.cz/item/CS_URS_2025_01/998781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84</v>
      </c>
    </row>
    <row r="4" s="1" customFormat="1" ht="24.96" customHeight="1">
      <c r="B4" s="22"/>
      <c r="D4" s="133" t="s">
        <v>98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26.25" customHeight="1">
      <c r="B7" s="22"/>
      <c r="E7" s="136" t="str">
        <f>'Rekapitulace stavby'!K6</f>
        <v>Tyršova 18 - Rekonstrukce částí sociálních zařízení v budovách Magistrátu města Jihlavy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107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663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28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7. 7. 2025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28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27</v>
      </c>
      <c r="J20" s="139" t="s">
        <v>28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34</v>
      </c>
      <c r="F21" s="40"/>
      <c r="G21" s="40"/>
      <c r="H21" s="40"/>
      <c r="I21" s="135" t="s">
        <v>30</v>
      </c>
      <c r="J21" s="139" t="s">
        <v>28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27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30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38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28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40</v>
      </c>
      <c r="E30" s="40"/>
      <c r="F30" s="40"/>
      <c r="G30" s="40"/>
      <c r="H30" s="40"/>
      <c r="I30" s="40"/>
      <c r="J30" s="147">
        <f>ROUND(J81,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42</v>
      </c>
      <c r="G32" s="40"/>
      <c r="H32" s="40"/>
      <c r="I32" s="148" t="s">
        <v>41</v>
      </c>
      <c r="J32" s="148" t="s">
        <v>43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44</v>
      </c>
      <c r="E33" s="135" t="s">
        <v>45</v>
      </c>
      <c r="F33" s="150">
        <f>ROUND((SUM(BE81:BE86)),  2)</f>
        <v>0</v>
      </c>
      <c r="G33" s="40"/>
      <c r="H33" s="40"/>
      <c r="I33" s="151">
        <v>0.20999999999999999</v>
      </c>
      <c r="J33" s="150">
        <f>ROUND(((SUM(BE81:BE86))*I33),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46</v>
      </c>
      <c r="F34" s="150">
        <f>ROUND((SUM(BF81:BF86)),  2)</f>
        <v>0</v>
      </c>
      <c r="G34" s="40"/>
      <c r="H34" s="40"/>
      <c r="I34" s="151">
        <v>0.12</v>
      </c>
      <c r="J34" s="150">
        <f>ROUND(((SUM(BF81:BF86))*I34),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47</v>
      </c>
      <c r="F35" s="150">
        <f>ROUND((SUM(BG81:BG86)),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48</v>
      </c>
      <c r="F36" s="150">
        <f>ROUND((SUM(BH81:BH86)),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49</v>
      </c>
      <c r="F37" s="150">
        <f>ROUND((SUM(BI81:BI86)),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122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3" t="str">
        <f>E7</f>
        <v>Tyršova 18 - Rekonstrukce částí sociálních zařízení v budovách Magistrátu města Jihlavy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ALFA-37902 - S.O.2  Tyršova 18 - D.1.4 - elektroinstalace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Tyršova 18, Jihlava</v>
      </c>
      <c r="G52" s="42"/>
      <c r="H52" s="42"/>
      <c r="I52" s="34" t="s">
        <v>24</v>
      </c>
      <c r="J52" s="74" t="str">
        <f>IF(J12="","",J12)</f>
        <v>7. 7. 2025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Jihlava</v>
      </c>
      <c r="G54" s="42"/>
      <c r="H54" s="42"/>
      <c r="I54" s="34" t="s">
        <v>33</v>
      </c>
      <c r="J54" s="38" t="str">
        <f>E21</f>
        <v>Atelier Alfa, spol. s r.o., Jihlava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123</v>
      </c>
      <c r="D57" s="165"/>
      <c r="E57" s="165"/>
      <c r="F57" s="165"/>
      <c r="G57" s="165"/>
      <c r="H57" s="165"/>
      <c r="I57" s="165"/>
      <c r="J57" s="166" t="s">
        <v>124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72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125</v>
      </c>
    </row>
    <row r="60" s="9" customFormat="1" ht="24.96" customHeight="1">
      <c r="A60" s="9"/>
      <c r="B60" s="168"/>
      <c r="C60" s="169"/>
      <c r="D60" s="170" t="s">
        <v>134</v>
      </c>
      <c r="E60" s="171"/>
      <c r="F60" s="171"/>
      <c r="G60" s="171"/>
      <c r="H60" s="171"/>
      <c r="I60" s="171"/>
      <c r="J60" s="172">
        <f>J82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664</v>
      </c>
      <c r="E61" s="177"/>
      <c r="F61" s="177"/>
      <c r="G61" s="177"/>
      <c r="H61" s="177"/>
      <c r="I61" s="177"/>
      <c r="J61" s="178">
        <f>J83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142</v>
      </c>
      <c r="D68" s="42"/>
      <c r="E68" s="42"/>
      <c r="F68" s="42"/>
      <c r="G68" s="42"/>
      <c r="H68" s="42"/>
      <c r="I68" s="42"/>
      <c r="J68" s="42"/>
      <c r="K68" s="4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6.25" customHeight="1">
      <c r="A71" s="40"/>
      <c r="B71" s="41"/>
      <c r="C71" s="42"/>
      <c r="D71" s="42"/>
      <c r="E71" s="163" t="str">
        <f>E7</f>
        <v>Tyršova 18 - Rekonstrukce částí sociálních zařízení v budovách Magistrátu města Jihlavy</v>
      </c>
      <c r="F71" s="34"/>
      <c r="G71" s="34"/>
      <c r="H71" s="34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107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 xml:space="preserve">ALFA-37902 - S.O.2  Tyršova 18 - D.1.4 - elektroinstalace</v>
      </c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22</v>
      </c>
      <c r="D75" s="42"/>
      <c r="E75" s="42"/>
      <c r="F75" s="29" t="str">
        <f>F12</f>
        <v>Tyršova 18, Jihlava</v>
      </c>
      <c r="G75" s="42"/>
      <c r="H75" s="42"/>
      <c r="I75" s="34" t="s">
        <v>24</v>
      </c>
      <c r="J75" s="74" t="str">
        <f>IF(J12="","",J12)</f>
        <v>7. 7. 2025</v>
      </c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5.65" customHeight="1">
      <c r="A77" s="40"/>
      <c r="B77" s="41"/>
      <c r="C77" s="34" t="s">
        <v>26</v>
      </c>
      <c r="D77" s="42"/>
      <c r="E77" s="42"/>
      <c r="F77" s="29" t="str">
        <f>E15</f>
        <v>Statutární město Jihlava</v>
      </c>
      <c r="G77" s="42"/>
      <c r="H77" s="42"/>
      <c r="I77" s="34" t="s">
        <v>33</v>
      </c>
      <c r="J77" s="38" t="str">
        <f>E21</f>
        <v>Atelier Alfa, spol. s r.o., Jihlava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31</v>
      </c>
      <c r="D78" s="42"/>
      <c r="E78" s="42"/>
      <c r="F78" s="29" t="str">
        <f>IF(E18="","",E18)</f>
        <v>Vyplň údaj</v>
      </c>
      <c r="G78" s="42"/>
      <c r="H78" s="42"/>
      <c r="I78" s="34" t="s">
        <v>36</v>
      </c>
      <c r="J78" s="38" t="str">
        <f>E24</f>
        <v xml:space="preserve"> 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0"/>
      <c r="B80" s="181"/>
      <c r="C80" s="182" t="s">
        <v>143</v>
      </c>
      <c r="D80" s="183" t="s">
        <v>59</v>
      </c>
      <c r="E80" s="183" t="s">
        <v>55</v>
      </c>
      <c r="F80" s="183" t="s">
        <v>56</v>
      </c>
      <c r="G80" s="183" t="s">
        <v>144</v>
      </c>
      <c r="H80" s="183" t="s">
        <v>145</v>
      </c>
      <c r="I80" s="183" t="s">
        <v>146</v>
      </c>
      <c r="J80" s="183" t="s">
        <v>124</v>
      </c>
      <c r="K80" s="184" t="s">
        <v>147</v>
      </c>
      <c r="L80" s="185"/>
      <c r="M80" s="94" t="s">
        <v>28</v>
      </c>
      <c r="N80" s="95" t="s">
        <v>44</v>
      </c>
      <c r="O80" s="95" t="s">
        <v>148</v>
      </c>
      <c r="P80" s="95" t="s">
        <v>149</v>
      </c>
      <c r="Q80" s="95" t="s">
        <v>150</v>
      </c>
      <c r="R80" s="95" t="s">
        <v>151</v>
      </c>
      <c r="S80" s="95" t="s">
        <v>152</v>
      </c>
      <c r="T80" s="96" t="s">
        <v>153</v>
      </c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</row>
    <row r="81" s="2" customFormat="1" ht="22.8" customHeight="1">
      <c r="A81" s="40"/>
      <c r="B81" s="41"/>
      <c r="C81" s="101" t="s">
        <v>154</v>
      </c>
      <c r="D81" s="42"/>
      <c r="E81" s="42"/>
      <c r="F81" s="42"/>
      <c r="G81" s="42"/>
      <c r="H81" s="42"/>
      <c r="I81" s="42"/>
      <c r="J81" s="186">
        <f>BK81</f>
        <v>0</v>
      </c>
      <c r="K81" s="42"/>
      <c r="L81" s="46"/>
      <c r="M81" s="97"/>
      <c r="N81" s="187"/>
      <c r="O81" s="98"/>
      <c r="P81" s="188">
        <f>P82</f>
        <v>0</v>
      </c>
      <c r="Q81" s="98"/>
      <c r="R81" s="188">
        <f>R82</f>
        <v>0</v>
      </c>
      <c r="S81" s="98"/>
      <c r="T81" s="189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73</v>
      </c>
      <c r="AU81" s="19" t="s">
        <v>125</v>
      </c>
      <c r="BK81" s="190">
        <f>BK82</f>
        <v>0</v>
      </c>
    </row>
    <row r="82" s="12" customFormat="1" ht="25.92" customHeight="1">
      <c r="A82" s="12"/>
      <c r="B82" s="191"/>
      <c r="C82" s="192"/>
      <c r="D82" s="193" t="s">
        <v>73</v>
      </c>
      <c r="E82" s="194" t="s">
        <v>394</v>
      </c>
      <c r="F82" s="194" t="s">
        <v>395</v>
      </c>
      <c r="G82" s="192"/>
      <c r="H82" s="192"/>
      <c r="I82" s="195"/>
      <c r="J82" s="196">
        <f>BK82</f>
        <v>0</v>
      </c>
      <c r="K82" s="192"/>
      <c r="L82" s="197"/>
      <c r="M82" s="198"/>
      <c r="N82" s="199"/>
      <c r="O82" s="199"/>
      <c r="P82" s="200">
        <f>P83</f>
        <v>0</v>
      </c>
      <c r="Q82" s="199"/>
      <c r="R82" s="200">
        <f>R83</f>
        <v>0</v>
      </c>
      <c r="S82" s="199"/>
      <c r="T82" s="20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2" t="s">
        <v>84</v>
      </c>
      <c r="AT82" s="203" t="s">
        <v>73</v>
      </c>
      <c r="AU82" s="203" t="s">
        <v>74</v>
      </c>
      <c r="AY82" s="202" t="s">
        <v>157</v>
      </c>
      <c r="BK82" s="204">
        <f>BK83</f>
        <v>0</v>
      </c>
    </row>
    <row r="83" s="12" customFormat="1" ht="22.8" customHeight="1">
      <c r="A83" s="12"/>
      <c r="B83" s="191"/>
      <c r="C83" s="192"/>
      <c r="D83" s="193" t="s">
        <v>73</v>
      </c>
      <c r="E83" s="205" t="s">
        <v>665</v>
      </c>
      <c r="F83" s="205" t="s">
        <v>666</v>
      </c>
      <c r="G83" s="192"/>
      <c r="H83" s="192"/>
      <c r="I83" s="195"/>
      <c r="J83" s="206">
        <f>BK83</f>
        <v>0</v>
      </c>
      <c r="K83" s="192"/>
      <c r="L83" s="197"/>
      <c r="M83" s="198"/>
      <c r="N83" s="199"/>
      <c r="O83" s="199"/>
      <c r="P83" s="200">
        <f>SUM(P84:P86)</f>
        <v>0</v>
      </c>
      <c r="Q83" s="199"/>
      <c r="R83" s="200">
        <f>SUM(R84:R86)</f>
        <v>0</v>
      </c>
      <c r="S83" s="199"/>
      <c r="T83" s="201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84</v>
      </c>
      <c r="AT83" s="203" t="s">
        <v>73</v>
      </c>
      <c r="AU83" s="203" t="s">
        <v>82</v>
      </c>
      <c r="AY83" s="202" t="s">
        <v>157</v>
      </c>
      <c r="BK83" s="204">
        <f>SUM(BK84:BK86)</f>
        <v>0</v>
      </c>
    </row>
    <row r="84" s="2" customFormat="1" ht="16.5" customHeight="1">
      <c r="A84" s="40"/>
      <c r="B84" s="41"/>
      <c r="C84" s="207" t="s">
        <v>82</v>
      </c>
      <c r="D84" s="207" t="s">
        <v>160</v>
      </c>
      <c r="E84" s="208" t="s">
        <v>667</v>
      </c>
      <c r="F84" s="209" t="s">
        <v>668</v>
      </c>
      <c r="G84" s="210" t="s">
        <v>341</v>
      </c>
      <c r="H84" s="211">
        <v>1</v>
      </c>
      <c r="I84" s="212"/>
      <c r="J84" s="213">
        <f>ROUND(I84*H84,2)</f>
        <v>0</v>
      </c>
      <c r="K84" s="209" t="s">
        <v>28</v>
      </c>
      <c r="L84" s="46"/>
      <c r="M84" s="214" t="s">
        <v>28</v>
      </c>
      <c r="N84" s="215" t="s">
        <v>45</v>
      </c>
      <c r="O84" s="86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8" t="s">
        <v>251</v>
      </c>
      <c r="AT84" s="218" t="s">
        <v>160</v>
      </c>
      <c r="AU84" s="218" t="s">
        <v>84</v>
      </c>
      <c r="AY84" s="19" t="s">
        <v>157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9" t="s">
        <v>82</v>
      </c>
      <c r="BK84" s="219">
        <f>ROUND(I84*H84,2)</f>
        <v>0</v>
      </c>
      <c r="BL84" s="19" t="s">
        <v>251</v>
      </c>
      <c r="BM84" s="218" t="s">
        <v>669</v>
      </c>
    </row>
    <row r="85" s="13" customFormat="1">
      <c r="A85" s="13"/>
      <c r="B85" s="225"/>
      <c r="C85" s="226"/>
      <c r="D85" s="227" t="s">
        <v>169</v>
      </c>
      <c r="E85" s="228" t="s">
        <v>28</v>
      </c>
      <c r="F85" s="229" t="s">
        <v>670</v>
      </c>
      <c r="G85" s="226"/>
      <c r="H85" s="228" t="s">
        <v>28</v>
      </c>
      <c r="I85" s="230"/>
      <c r="J85" s="226"/>
      <c r="K85" s="226"/>
      <c r="L85" s="231"/>
      <c r="M85" s="232"/>
      <c r="N85" s="233"/>
      <c r="O85" s="233"/>
      <c r="P85" s="233"/>
      <c r="Q85" s="233"/>
      <c r="R85" s="233"/>
      <c r="S85" s="233"/>
      <c r="T85" s="234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5" t="s">
        <v>169</v>
      </c>
      <c r="AU85" s="235" t="s">
        <v>84</v>
      </c>
      <c r="AV85" s="13" t="s">
        <v>82</v>
      </c>
      <c r="AW85" s="13" t="s">
        <v>35</v>
      </c>
      <c r="AX85" s="13" t="s">
        <v>74</v>
      </c>
      <c r="AY85" s="235" t="s">
        <v>157</v>
      </c>
    </row>
    <row r="86" s="14" customFormat="1">
      <c r="A86" s="14"/>
      <c r="B86" s="236"/>
      <c r="C86" s="237"/>
      <c r="D86" s="227" t="s">
        <v>169</v>
      </c>
      <c r="E86" s="238" t="s">
        <v>28</v>
      </c>
      <c r="F86" s="239" t="s">
        <v>82</v>
      </c>
      <c r="G86" s="237"/>
      <c r="H86" s="240">
        <v>1</v>
      </c>
      <c r="I86" s="241"/>
      <c r="J86" s="237"/>
      <c r="K86" s="237"/>
      <c r="L86" s="242"/>
      <c r="M86" s="268"/>
      <c r="N86" s="269"/>
      <c r="O86" s="269"/>
      <c r="P86" s="269"/>
      <c r="Q86" s="269"/>
      <c r="R86" s="269"/>
      <c r="S86" s="269"/>
      <c r="T86" s="270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46" t="s">
        <v>169</v>
      </c>
      <c r="AU86" s="246" t="s">
        <v>84</v>
      </c>
      <c r="AV86" s="14" t="s">
        <v>84</v>
      </c>
      <c r="AW86" s="14" t="s">
        <v>35</v>
      </c>
      <c r="AX86" s="14" t="s">
        <v>82</v>
      </c>
      <c r="AY86" s="246" t="s">
        <v>157</v>
      </c>
    </row>
    <row r="87" s="2" customFormat="1" ht="6.96" customHeight="1">
      <c r="A87" s="40"/>
      <c r="B87" s="61"/>
      <c r="C87" s="62"/>
      <c r="D87" s="62"/>
      <c r="E87" s="62"/>
      <c r="F87" s="62"/>
      <c r="G87" s="62"/>
      <c r="H87" s="62"/>
      <c r="I87" s="62"/>
      <c r="J87" s="62"/>
      <c r="K87" s="62"/>
      <c r="L87" s="46"/>
      <c r="M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</sheetData>
  <sheetProtection sheet="1" autoFilter="0" formatColumns="0" formatRows="0" objects="1" scenarios="1" spinCount="100000" saltValue="uky+cytyt5Y5Xw0HqdFjgdpfK1Scq4srg+Fpchfv0HFFxAh8ODUqSwNNQTXRnS4HnNG9dS3NK9byfdNfShWoHQ==" hashValue="F6zfdg/IZb2RcUiaZy89bkLBDPEEMVevs+X5ttP6y7gMz4FKJXi6F/tVB3T1dOYSp9fqOvY/Gx2ES2VMDEzqkA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84</v>
      </c>
    </row>
    <row r="4" s="1" customFormat="1" ht="24.96" customHeight="1">
      <c r="B4" s="22"/>
      <c r="D4" s="133" t="s">
        <v>98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26.25" customHeight="1">
      <c r="B7" s="22"/>
      <c r="E7" s="136" t="str">
        <f>'Rekapitulace stavby'!K6</f>
        <v>Tyršova 18 - Rekonstrukce částí sociálních zařízení v budovách Magistrátu města Jihlavy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107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671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28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7. 7. 2025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28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27</v>
      </c>
      <c r="J20" s="139" t="s">
        <v>28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34</v>
      </c>
      <c r="F21" s="40"/>
      <c r="G21" s="40"/>
      <c r="H21" s="40"/>
      <c r="I21" s="135" t="s">
        <v>30</v>
      </c>
      <c r="J21" s="139" t="s">
        <v>28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27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30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38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28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40</v>
      </c>
      <c r="E30" s="40"/>
      <c r="F30" s="40"/>
      <c r="G30" s="40"/>
      <c r="H30" s="40"/>
      <c r="I30" s="40"/>
      <c r="J30" s="147">
        <f>ROUND(J81,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42</v>
      </c>
      <c r="G32" s="40"/>
      <c r="H32" s="40"/>
      <c r="I32" s="148" t="s">
        <v>41</v>
      </c>
      <c r="J32" s="148" t="s">
        <v>43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44</v>
      </c>
      <c r="E33" s="135" t="s">
        <v>45</v>
      </c>
      <c r="F33" s="150">
        <f>ROUND((SUM(BE81:BE86)),  2)</f>
        <v>0</v>
      </c>
      <c r="G33" s="40"/>
      <c r="H33" s="40"/>
      <c r="I33" s="151">
        <v>0.20999999999999999</v>
      </c>
      <c r="J33" s="150">
        <f>ROUND(((SUM(BE81:BE86))*I33),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46</v>
      </c>
      <c r="F34" s="150">
        <f>ROUND((SUM(BF81:BF86)),  2)</f>
        <v>0</v>
      </c>
      <c r="G34" s="40"/>
      <c r="H34" s="40"/>
      <c r="I34" s="151">
        <v>0.12</v>
      </c>
      <c r="J34" s="150">
        <f>ROUND(((SUM(BF81:BF86))*I34),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47</v>
      </c>
      <c r="F35" s="150">
        <f>ROUND((SUM(BG81:BG86)),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48</v>
      </c>
      <c r="F36" s="150">
        <f>ROUND((SUM(BH81:BH86)),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49</v>
      </c>
      <c r="F37" s="150">
        <f>ROUND((SUM(BI81:BI86)),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122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3" t="str">
        <f>E7</f>
        <v>Tyršova 18 - Rekonstrukce částí sociálních zařízení v budovách Magistrátu města Jihlavy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ALFA-37903 - S.O.2  Tyršova 18 - D.1.5 - ZTI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Tyršova 18, Jihlava</v>
      </c>
      <c r="G52" s="42"/>
      <c r="H52" s="42"/>
      <c r="I52" s="34" t="s">
        <v>24</v>
      </c>
      <c r="J52" s="74" t="str">
        <f>IF(J12="","",J12)</f>
        <v>7. 7. 2025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Jihlava</v>
      </c>
      <c r="G54" s="42"/>
      <c r="H54" s="42"/>
      <c r="I54" s="34" t="s">
        <v>33</v>
      </c>
      <c r="J54" s="38" t="str">
        <f>E21</f>
        <v>Atelier Alfa, spol. s r.o., Jihlava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123</v>
      </c>
      <c r="D57" s="165"/>
      <c r="E57" s="165"/>
      <c r="F57" s="165"/>
      <c r="G57" s="165"/>
      <c r="H57" s="165"/>
      <c r="I57" s="165"/>
      <c r="J57" s="166" t="s">
        <v>124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72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125</v>
      </c>
    </row>
    <row r="60" s="9" customFormat="1" ht="24.96" customHeight="1">
      <c r="A60" s="9"/>
      <c r="B60" s="168"/>
      <c r="C60" s="169"/>
      <c r="D60" s="170" t="s">
        <v>134</v>
      </c>
      <c r="E60" s="171"/>
      <c r="F60" s="171"/>
      <c r="G60" s="171"/>
      <c r="H60" s="171"/>
      <c r="I60" s="171"/>
      <c r="J60" s="172">
        <f>J82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672</v>
      </c>
      <c r="E61" s="177"/>
      <c r="F61" s="177"/>
      <c r="G61" s="177"/>
      <c r="H61" s="177"/>
      <c r="I61" s="177"/>
      <c r="J61" s="178">
        <f>J83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142</v>
      </c>
      <c r="D68" s="42"/>
      <c r="E68" s="42"/>
      <c r="F68" s="42"/>
      <c r="G68" s="42"/>
      <c r="H68" s="42"/>
      <c r="I68" s="42"/>
      <c r="J68" s="42"/>
      <c r="K68" s="4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6.25" customHeight="1">
      <c r="A71" s="40"/>
      <c r="B71" s="41"/>
      <c r="C71" s="42"/>
      <c r="D71" s="42"/>
      <c r="E71" s="163" t="str">
        <f>E7</f>
        <v>Tyršova 18 - Rekonstrukce částí sociálních zařízení v budovách Magistrátu města Jihlavy</v>
      </c>
      <c r="F71" s="34"/>
      <c r="G71" s="34"/>
      <c r="H71" s="34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107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 xml:space="preserve">ALFA-37903 - S.O.2  Tyršova 18 - D.1.5 - ZTI</v>
      </c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22</v>
      </c>
      <c r="D75" s="42"/>
      <c r="E75" s="42"/>
      <c r="F75" s="29" t="str">
        <f>F12</f>
        <v>Tyršova 18, Jihlava</v>
      </c>
      <c r="G75" s="42"/>
      <c r="H75" s="42"/>
      <c r="I75" s="34" t="s">
        <v>24</v>
      </c>
      <c r="J75" s="74" t="str">
        <f>IF(J12="","",J12)</f>
        <v>7. 7. 2025</v>
      </c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5.65" customHeight="1">
      <c r="A77" s="40"/>
      <c r="B77" s="41"/>
      <c r="C77" s="34" t="s">
        <v>26</v>
      </c>
      <c r="D77" s="42"/>
      <c r="E77" s="42"/>
      <c r="F77" s="29" t="str">
        <f>E15</f>
        <v>Statutární město Jihlava</v>
      </c>
      <c r="G77" s="42"/>
      <c r="H77" s="42"/>
      <c r="I77" s="34" t="s">
        <v>33</v>
      </c>
      <c r="J77" s="38" t="str">
        <f>E21</f>
        <v>Atelier Alfa, spol. s r.o., Jihlava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31</v>
      </c>
      <c r="D78" s="42"/>
      <c r="E78" s="42"/>
      <c r="F78" s="29" t="str">
        <f>IF(E18="","",E18)</f>
        <v>Vyplň údaj</v>
      </c>
      <c r="G78" s="42"/>
      <c r="H78" s="42"/>
      <c r="I78" s="34" t="s">
        <v>36</v>
      </c>
      <c r="J78" s="38" t="str">
        <f>E24</f>
        <v xml:space="preserve"> 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0"/>
      <c r="B80" s="181"/>
      <c r="C80" s="182" t="s">
        <v>143</v>
      </c>
      <c r="D80" s="183" t="s">
        <v>59</v>
      </c>
      <c r="E80" s="183" t="s">
        <v>55</v>
      </c>
      <c r="F80" s="183" t="s">
        <v>56</v>
      </c>
      <c r="G80" s="183" t="s">
        <v>144</v>
      </c>
      <c r="H80" s="183" t="s">
        <v>145</v>
      </c>
      <c r="I80" s="183" t="s">
        <v>146</v>
      </c>
      <c r="J80" s="183" t="s">
        <v>124</v>
      </c>
      <c r="K80" s="184" t="s">
        <v>147</v>
      </c>
      <c r="L80" s="185"/>
      <c r="M80" s="94" t="s">
        <v>28</v>
      </c>
      <c r="N80" s="95" t="s">
        <v>44</v>
      </c>
      <c r="O80" s="95" t="s">
        <v>148</v>
      </c>
      <c r="P80" s="95" t="s">
        <v>149</v>
      </c>
      <c r="Q80" s="95" t="s">
        <v>150</v>
      </c>
      <c r="R80" s="95" t="s">
        <v>151</v>
      </c>
      <c r="S80" s="95" t="s">
        <v>152</v>
      </c>
      <c r="T80" s="96" t="s">
        <v>153</v>
      </c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</row>
    <row r="81" s="2" customFormat="1" ht="22.8" customHeight="1">
      <c r="A81" s="40"/>
      <c r="B81" s="41"/>
      <c r="C81" s="101" t="s">
        <v>154</v>
      </c>
      <c r="D81" s="42"/>
      <c r="E81" s="42"/>
      <c r="F81" s="42"/>
      <c r="G81" s="42"/>
      <c r="H81" s="42"/>
      <c r="I81" s="42"/>
      <c r="J81" s="186">
        <f>BK81</f>
        <v>0</v>
      </c>
      <c r="K81" s="42"/>
      <c r="L81" s="46"/>
      <c r="M81" s="97"/>
      <c r="N81" s="187"/>
      <c r="O81" s="98"/>
      <c r="P81" s="188">
        <f>P82</f>
        <v>0</v>
      </c>
      <c r="Q81" s="98"/>
      <c r="R81" s="188">
        <f>R82</f>
        <v>0</v>
      </c>
      <c r="S81" s="98"/>
      <c r="T81" s="189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73</v>
      </c>
      <c r="AU81" s="19" t="s">
        <v>125</v>
      </c>
      <c r="BK81" s="190">
        <f>BK82</f>
        <v>0</v>
      </c>
    </row>
    <row r="82" s="12" customFormat="1" ht="25.92" customHeight="1">
      <c r="A82" s="12"/>
      <c r="B82" s="191"/>
      <c r="C82" s="192"/>
      <c r="D82" s="193" t="s">
        <v>73</v>
      </c>
      <c r="E82" s="194" t="s">
        <v>394</v>
      </c>
      <c r="F82" s="194" t="s">
        <v>395</v>
      </c>
      <c r="G82" s="192"/>
      <c r="H82" s="192"/>
      <c r="I82" s="195"/>
      <c r="J82" s="196">
        <f>BK82</f>
        <v>0</v>
      </c>
      <c r="K82" s="192"/>
      <c r="L82" s="197"/>
      <c r="M82" s="198"/>
      <c r="N82" s="199"/>
      <c r="O82" s="199"/>
      <c r="P82" s="200">
        <f>P83</f>
        <v>0</v>
      </c>
      <c r="Q82" s="199"/>
      <c r="R82" s="200">
        <f>R83</f>
        <v>0</v>
      </c>
      <c r="S82" s="199"/>
      <c r="T82" s="20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2" t="s">
        <v>84</v>
      </c>
      <c r="AT82" s="203" t="s">
        <v>73</v>
      </c>
      <c r="AU82" s="203" t="s">
        <v>74</v>
      </c>
      <c r="AY82" s="202" t="s">
        <v>157</v>
      </c>
      <c r="BK82" s="204">
        <f>BK83</f>
        <v>0</v>
      </c>
    </row>
    <row r="83" s="12" customFormat="1" ht="22.8" customHeight="1">
      <c r="A83" s="12"/>
      <c r="B83" s="191"/>
      <c r="C83" s="192"/>
      <c r="D83" s="193" t="s">
        <v>73</v>
      </c>
      <c r="E83" s="205" t="s">
        <v>673</v>
      </c>
      <c r="F83" s="205" t="s">
        <v>674</v>
      </c>
      <c r="G83" s="192"/>
      <c r="H83" s="192"/>
      <c r="I83" s="195"/>
      <c r="J83" s="206">
        <f>BK83</f>
        <v>0</v>
      </c>
      <c r="K83" s="192"/>
      <c r="L83" s="197"/>
      <c r="M83" s="198"/>
      <c r="N83" s="199"/>
      <c r="O83" s="199"/>
      <c r="P83" s="200">
        <f>SUM(P84:P86)</f>
        <v>0</v>
      </c>
      <c r="Q83" s="199"/>
      <c r="R83" s="200">
        <f>SUM(R84:R86)</f>
        <v>0</v>
      </c>
      <c r="S83" s="199"/>
      <c r="T83" s="201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84</v>
      </c>
      <c r="AT83" s="203" t="s">
        <v>73</v>
      </c>
      <c r="AU83" s="203" t="s">
        <v>82</v>
      </c>
      <c r="AY83" s="202" t="s">
        <v>157</v>
      </c>
      <c r="BK83" s="204">
        <f>SUM(BK84:BK86)</f>
        <v>0</v>
      </c>
    </row>
    <row r="84" s="2" customFormat="1" ht="16.5" customHeight="1">
      <c r="A84" s="40"/>
      <c r="B84" s="41"/>
      <c r="C84" s="207" t="s">
        <v>82</v>
      </c>
      <c r="D84" s="207" t="s">
        <v>160</v>
      </c>
      <c r="E84" s="208" t="s">
        <v>675</v>
      </c>
      <c r="F84" s="209" t="s">
        <v>674</v>
      </c>
      <c r="G84" s="210" t="s">
        <v>341</v>
      </c>
      <c r="H84" s="211">
        <v>1</v>
      </c>
      <c r="I84" s="212"/>
      <c r="J84" s="213">
        <f>ROUND(I84*H84,2)</f>
        <v>0</v>
      </c>
      <c r="K84" s="209" t="s">
        <v>28</v>
      </c>
      <c r="L84" s="46"/>
      <c r="M84" s="214" t="s">
        <v>28</v>
      </c>
      <c r="N84" s="215" t="s">
        <v>45</v>
      </c>
      <c r="O84" s="86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8" t="s">
        <v>251</v>
      </c>
      <c r="AT84" s="218" t="s">
        <v>160</v>
      </c>
      <c r="AU84" s="218" t="s">
        <v>84</v>
      </c>
      <c r="AY84" s="19" t="s">
        <v>157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9" t="s">
        <v>82</v>
      </c>
      <c r="BK84" s="219">
        <f>ROUND(I84*H84,2)</f>
        <v>0</v>
      </c>
      <c r="BL84" s="19" t="s">
        <v>251</v>
      </c>
      <c r="BM84" s="218" t="s">
        <v>676</v>
      </c>
    </row>
    <row r="85" s="13" customFormat="1">
      <c r="A85" s="13"/>
      <c r="B85" s="225"/>
      <c r="C85" s="226"/>
      <c r="D85" s="227" t="s">
        <v>169</v>
      </c>
      <c r="E85" s="228" t="s">
        <v>28</v>
      </c>
      <c r="F85" s="229" t="s">
        <v>677</v>
      </c>
      <c r="G85" s="226"/>
      <c r="H85" s="228" t="s">
        <v>28</v>
      </c>
      <c r="I85" s="230"/>
      <c r="J85" s="226"/>
      <c r="K85" s="226"/>
      <c r="L85" s="231"/>
      <c r="M85" s="232"/>
      <c r="N85" s="233"/>
      <c r="O85" s="233"/>
      <c r="P85" s="233"/>
      <c r="Q85" s="233"/>
      <c r="R85" s="233"/>
      <c r="S85" s="233"/>
      <c r="T85" s="234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5" t="s">
        <v>169</v>
      </c>
      <c r="AU85" s="235" t="s">
        <v>84</v>
      </c>
      <c r="AV85" s="13" t="s">
        <v>82</v>
      </c>
      <c r="AW85" s="13" t="s">
        <v>35</v>
      </c>
      <c r="AX85" s="13" t="s">
        <v>74</v>
      </c>
      <c r="AY85" s="235" t="s">
        <v>157</v>
      </c>
    </row>
    <row r="86" s="14" customFormat="1">
      <c r="A86" s="14"/>
      <c r="B86" s="236"/>
      <c r="C86" s="237"/>
      <c r="D86" s="227" t="s">
        <v>169</v>
      </c>
      <c r="E86" s="238" t="s">
        <v>28</v>
      </c>
      <c r="F86" s="239" t="s">
        <v>82</v>
      </c>
      <c r="G86" s="237"/>
      <c r="H86" s="240">
        <v>1</v>
      </c>
      <c r="I86" s="241"/>
      <c r="J86" s="237"/>
      <c r="K86" s="237"/>
      <c r="L86" s="242"/>
      <c r="M86" s="268"/>
      <c r="N86" s="269"/>
      <c r="O86" s="269"/>
      <c r="P86" s="269"/>
      <c r="Q86" s="269"/>
      <c r="R86" s="269"/>
      <c r="S86" s="269"/>
      <c r="T86" s="270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46" t="s">
        <v>169</v>
      </c>
      <c r="AU86" s="246" t="s">
        <v>84</v>
      </c>
      <c r="AV86" s="14" t="s">
        <v>84</v>
      </c>
      <c r="AW86" s="14" t="s">
        <v>35</v>
      </c>
      <c r="AX86" s="14" t="s">
        <v>82</v>
      </c>
      <c r="AY86" s="246" t="s">
        <v>157</v>
      </c>
    </row>
    <row r="87" s="2" customFormat="1" ht="6.96" customHeight="1">
      <c r="A87" s="40"/>
      <c r="B87" s="61"/>
      <c r="C87" s="62"/>
      <c r="D87" s="62"/>
      <c r="E87" s="62"/>
      <c r="F87" s="62"/>
      <c r="G87" s="62"/>
      <c r="H87" s="62"/>
      <c r="I87" s="62"/>
      <c r="J87" s="62"/>
      <c r="K87" s="62"/>
      <c r="L87" s="46"/>
      <c r="M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</sheetData>
  <sheetProtection sheet="1" autoFilter="0" formatColumns="0" formatRows="0" objects="1" scenarios="1" spinCount="100000" saltValue="5R/KN6CYdRLb5WX5/A4L3IIz2AZ2YXccuiJTsbgPrLoGZovLQpNpDiVfTSHIkgR7EMg+X5LnwSuOaE0q5ev4iQ==" hashValue="JCs+1j/fYXlXbLQ3T8NI0Cro3Xo9wDn3j4et0+63b9ax4qpWqsA16DzyZgjLPjHai8xeHrm1hUF3F7giJZfY7Q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84</v>
      </c>
    </row>
    <row r="4" s="1" customFormat="1" ht="24.96" customHeight="1">
      <c r="B4" s="22"/>
      <c r="D4" s="133" t="s">
        <v>98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26.25" customHeight="1">
      <c r="B7" s="22"/>
      <c r="E7" s="136" t="str">
        <f>'Rekapitulace stavby'!K6</f>
        <v>Tyršova 18 - Rekonstrukce částí sociálních zařízení v budovách Magistrátu města Jihlavy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107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30" customHeight="1">
      <c r="A9" s="40"/>
      <c r="B9" s="46"/>
      <c r="C9" s="40"/>
      <c r="D9" s="40"/>
      <c r="E9" s="138" t="s">
        <v>678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28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7. 7. 2025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28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27</v>
      </c>
      <c r="J20" s="139" t="s">
        <v>28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34</v>
      </c>
      <c r="F21" s="40"/>
      <c r="G21" s="40"/>
      <c r="H21" s="40"/>
      <c r="I21" s="135" t="s">
        <v>30</v>
      </c>
      <c r="J21" s="139" t="s">
        <v>28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27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30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38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28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40</v>
      </c>
      <c r="E30" s="40"/>
      <c r="F30" s="40"/>
      <c r="G30" s="40"/>
      <c r="H30" s="40"/>
      <c r="I30" s="40"/>
      <c r="J30" s="147">
        <f>ROUND(J81,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42</v>
      </c>
      <c r="G32" s="40"/>
      <c r="H32" s="40"/>
      <c r="I32" s="148" t="s">
        <v>41</v>
      </c>
      <c r="J32" s="148" t="s">
        <v>43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44</v>
      </c>
      <c r="E33" s="135" t="s">
        <v>45</v>
      </c>
      <c r="F33" s="150">
        <f>ROUND((SUM(BE81:BE110)),  2)</f>
        <v>0</v>
      </c>
      <c r="G33" s="40"/>
      <c r="H33" s="40"/>
      <c r="I33" s="151">
        <v>0.20999999999999999</v>
      </c>
      <c r="J33" s="150">
        <f>ROUND(((SUM(BE81:BE110))*I33),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46</v>
      </c>
      <c r="F34" s="150">
        <f>ROUND((SUM(BF81:BF110)),  2)</f>
        <v>0</v>
      </c>
      <c r="G34" s="40"/>
      <c r="H34" s="40"/>
      <c r="I34" s="151">
        <v>0.12</v>
      </c>
      <c r="J34" s="150">
        <f>ROUND(((SUM(BF81:BF110))*I34),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47</v>
      </c>
      <c r="F35" s="150">
        <f>ROUND((SUM(BG81:BG110)),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48</v>
      </c>
      <c r="F36" s="150">
        <f>ROUND((SUM(BH81:BH110)),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49</v>
      </c>
      <c r="F37" s="150">
        <f>ROUND((SUM(BI81:BI110)),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122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3" t="str">
        <f>E7</f>
        <v>Tyršova 18 - Rekonstrukce částí sociálních zařízení v budovách Magistrátu města Jihlavy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30" customHeight="1">
      <c r="A50" s="40"/>
      <c r="B50" s="41"/>
      <c r="C50" s="42"/>
      <c r="D50" s="42"/>
      <c r="E50" s="71" t="str">
        <f>E9</f>
        <v xml:space="preserve">ALFA-37904 - S.O.2  Tyršova 18 - vedlejší a ostatní náklady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Tyršova 18, Jihlava</v>
      </c>
      <c r="G52" s="42"/>
      <c r="H52" s="42"/>
      <c r="I52" s="34" t="s">
        <v>24</v>
      </c>
      <c r="J52" s="74" t="str">
        <f>IF(J12="","",J12)</f>
        <v>7. 7. 2025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Jihlava</v>
      </c>
      <c r="G54" s="42"/>
      <c r="H54" s="42"/>
      <c r="I54" s="34" t="s">
        <v>33</v>
      </c>
      <c r="J54" s="38" t="str">
        <f>E21</f>
        <v>Atelier Alfa, spol. s r.o., Jihlava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123</v>
      </c>
      <c r="D57" s="165"/>
      <c r="E57" s="165"/>
      <c r="F57" s="165"/>
      <c r="G57" s="165"/>
      <c r="H57" s="165"/>
      <c r="I57" s="165"/>
      <c r="J57" s="166" t="s">
        <v>124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72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125</v>
      </c>
    </row>
    <row r="60" s="9" customFormat="1" ht="24.96" customHeight="1">
      <c r="A60" s="9"/>
      <c r="B60" s="168"/>
      <c r="C60" s="169"/>
      <c r="D60" s="170" t="s">
        <v>679</v>
      </c>
      <c r="E60" s="171"/>
      <c r="F60" s="171"/>
      <c r="G60" s="171"/>
      <c r="H60" s="171"/>
      <c r="I60" s="171"/>
      <c r="J60" s="172">
        <f>J82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680</v>
      </c>
      <c r="E61" s="177"/>
      <c r="F61" s="177"/>
      <c r="G61" s="177"/>
      <c r="H61" s="177"/>
      <c r="I61" s="177"/>
      <c r="J61" s="178">
        <f>J83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142</v>
      </c>
      <c r="D68" s="42"/>
      <c r="E68" s="42"/>
      <c r="F68" s="42"/>
      <c r="G68" s="42"/>
      <c r="H68" s="42"/>
      <c r="I68" s="42"/>
      <c r="J68" s="42"/>
      <c r="K68" s="4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6.25" customHeight="1">
      <c r="A71" s="40"/>
      <c r="B71" s="41"/>
      <c r="C71" s="42"/>
      <c r="D71" s="42"/>
      <c r="E71" s="163" t="str">
        <f>E7</f>
        <v>Tyršova 18 - Rekonstrukce částí sociálních zařízení v budovách Magistrátu města Jihlavy</v>
      </c>
      <c r="F71" s="34"/>
      <c r="G71" s="34"/>
      <c r="H71" s="34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107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30" customHeight="1">
      <c r="A73" s="40"/>
      <c r="B73" s="41"/>
      <c r="C73" s="42"/>
      <c r="D73" s="42"/>
      <c r="E73" s="71" t="str">
        <f>E9</f>
        <v xml:space="preserve">ALFA-37904 - S.O.2  Tyršova 18 - vedlejší a ostatní náklady</v>
      </c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22</v>
      </c>
      <c r="D75" s="42"/>
      <c r="E75" s="42"/>
      <c r="F75" s="29" t="str">
        <f>F12</f>
        <v>Tyršova 18, Jihlava</v>
      </c>
      <c r="G75" s="42"/>
      <c r="H75" s="42"/>
      <c r="I75" s="34" t="s">
        <v>24</v>
      </c>
      <c r="J75" s="74" t="str">
        <f>IF(J12="","",J12)</f>
        <v>7. 7. 2025</v>
      </c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5.65" customHeight="1">
      <c r="A77" s="40"/>
      <c r="B77" s="41"/>
      <c r="C77" s="34" t="s">
        <v>26</v>
      </c>
      <c r="D77" s="42"/>
      <c r="E77" s="42"/>
      <c r="F77" s="29" t="str">
        <f>E15</f>
        <v>Statutární město Jihlava</v>
      </c>
      <c r="G77" s="42"/>
      <c r="H77" s="42"/>
      <c r="I77" s="34" t="s">
        <v>33</v>
      </c>
      <c r="J77" s="38" t="str">
        <f>E21</f>
        <v>Atelier Alfa, spol. s r.o., Jihlava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31</v>
      </c>
      <c r="D78" s="42"/>
      <c r="E78" s="42"/>
      <c r="F78" s="29" t="str">
        <f>IF(E18="","",E18)</f>
        <v>Vyplň údaj</v>
      </c>
      <c r="G78" s="42"/>
      <c r="H78" s="42"/>
      <c r="I78" s="34" t="s">
        <v>36</v>
      </c>
      <c r="J78" s="38" t="str">
        <f>E24</f>
        <v xml:space="preserve"> 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0"/>
      <c r="B80" s="181"/>
      <c r="C80" s="182" t="s">
        <v>143</v>
      </c>
      <c r="D80" s="183" t="s">
        <v>59</v>
      </c>
      <c r="E80" s="183" t="s">
        <v>55</v>
      </c>
      <c r="F80" s="183" t="s">
        <v>56</v>
      </c>
      <c r="G80" s="183" t="s">
        <v>144</v>
      </c>
      <c r="H80" s="183" t="s">
        <v>145</v>
      </c>
      <c r="I80" s="183" t="s">
        <v>146</v>
      </c>
      <c r="J80" s="183" t="s">
        <v>124</v>
      </c>
      <c r="K80" s="184" t="s">
        <v>147</v>
      </c>
      <c r="L80" s="185"/>
      <c r="M80" s="94" t="s">
        <v>28</v>
      </c>
      <c r="N80" s="95" t="s">
        <v>44</v>
      </c>
      <c r="O80" s="95" t="s">
        <v>148</v>
      </c>
      <c r="P80" s="95" t="s">
        <v>149</v>
      </c>
      <c r="Q80" s="95" t="s">
        <v>150</v>
      </c>
      <c r="R80" s="95" t="s">
        <v>151</v>
      </c>
      <c r="S80" s="95" t="s">
        <v>152</v>
      </c>
      <c r="T80" s="96" t="s">
        <v>153</v>
      </c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</row>
    <row r="81" s="2" customFormat="1" ht="22.8" customHeight="1">
      <c r="A81" s="40"/>
      <c r="B81" s="41"/>
      <c r="C81" s="101" t="s">
        <v>154</v>
      </c>
      <c r="D81" s="42"/>
      <c r="E81" s="42"/>
      <c r="F81" s="42"/>
      <c r="G81" s="42"/>
      <c r="H81" s="42"/>
      <c r="I81" s="42"/>
      <c r="J81" s="186">
        <f>BK81</f>
        <v>0</v>
      </c>
      <c r="K81" s="42"/>
      <c r="L81" s="46"/>
      <c r="M81" s="97"/>
      <c r="N81" s="187"/>
      <c r="O81" s="98"/>
      <c r="P81" s="188">
        <f>P82</f>
        <v>0</v>
      </c>
      <c r="Q81" s="98"/>
      <c r="R81" s="188">
        <f>R82</f>
        <v>0</v>
      </c>
      <c r="S81" s="98"/>
      <c r="T81" s="189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73</v>
      </c>
      <c r="AU81" s="19" t="s">
        <v>125</v>
      </c>
      <c r="BK81" s="190">
        <f>BK82</f>
        <v>0</v>
      </c>
    </row>
    <row r="82" s="12" customFormat="1" ht="25.92" customHeight="1">
      <c r="A82" s="12"/>
      <c r="B82" s="191"/>
      <c r="C82" s="192"/>
      <c r="D82" s="193" t="s">
        <v>73</v>
      </c>
      <c r="E82" s="194" t="s">
        <v>681</v>
      </c>
      <c r="F82" s="194" t="s">
        <v>682</v>
      </c>
      <c r="G82" s="192"/>
      <c r="H82" s="192"/>
      <c r="I82" s="195"/>
      <c r="J82" s="196">
        <f>BK82</f>
        <v>0</v>
      </c>
      <c r="K82" s="192"/>
      <c r="L82" s="197"/>
      <c r="M82" s="198"/>
      <c r="N82" s="199"/>
      <c r="O82" s="199"/>
      <c r="P82" s="200">
        <f>P83</f>
        <v>0</v>
      </c>
      <c r="Q82" s="199"/>
      <c r="R82" s="200">
        <f>R83</f>
        <v>0</v>
      </c>
      <c r="S82" s="199"/>
      <c r="T82" s="20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2" t="s">
        <v>165</v>
      </c>
      <c r="AT82" s="203" t="s">
        <v>73</v>
      </c>
      <c r="AU82" s="203" t="s">
        <v>74</v>
      </c>
      <c r="AY82" s="202" t="s">
        <v>157</v>
      </c>
      <c r="BK82" s="204">
        <f>BK83</f>
        <v>0</v>
      </c>
    </row>
    <row r="83" s="12" customFormat="1" ht="22.8" customHeight="1">
      <c r="A83" s="12"/>
      <c r="B83" s="191"/>
      <c r="C83" s="192"/>
      <c r="D83" s="193" t="s">
        <v>73</v>
      </c>
      <c r="E83" s="205" t="s">
        <v>683</v>
      </c>
      <c r="F83" s="205" t="s">
        <v>684</v>
      </c>
      <c r="G83" s="192"/>
      <c r="H83" s="192"/>
      <c r="I83" s="195"/>
      <c r="J83" s="206">
        <f>BK83</f>
        <v>0</v>
      </c>
      <c r="K83" s="192"/>
      <c r="L83" s="197"/>
      <c r="M83" s="198"/>
      <c r="N83" s="199"/>
      <c r="O83" s="199"/>
      <c r="P83" s="200">
        <f>SUM(P84:P110)</f>
        <v>0</v>
      </c>
      <c r="Q83" s="199"/>
      <c r="R83" s="200">
        <f>SUM(R84:R110)</f>
        <v>0</v>
      </c>
      <c r="S83" s="199"/>
      <c r="T83" s="201">
        <f>SUM(T84:T110)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165</v>
      </c>
      <c r="AT83" s="203" t="s">
        <v>73</v>
      </c>
      <c r="AU83" s="203" t="s">
        <v>82</v>
      </c>
      <c r="AY83" s="202" t="s">
        <v>157</v>
      </c>
      <c r="BK83" s="204">
        <f>SUM(BK84:BK110)</f>
        <v>0</v>
      </c>
    </row>
    <row r="84" s="2" customFormat="1" ht="16.5" customHeight="1">
      <c r="A84" s="40"/>
      <c r="B84" s="41"/>
      <c r="C84" s="207" t="s">
        <v>82</v>
      </c>
      <c r="D84" s="207" t="s">
        <v>160</v>
      </c>
      <c r="E84" s="208" t="s">
        <v>685</v>
      </c>
      <c r="F84" s="209" t="s">
        <v>686</v>
      </c>
      <c r="G84" s="210" t="s">
        <v>687</v>
      </c>
      <c r="H84" s="211">
        <v>1</v>
      </c>
      <c r="I84" s="212"/>
      <c r="J84" s="213">
        <f>ROUND(I84*H84,2)</f>
        <v>0</v>
      </c>
      <c r="K84" s="209" t="s">
        <v>28</v>
      </c>
      <c r="L84" s="46"/>
      <c r="M84" s="214" t="s">
        <v>28</v>
      </c>
      <c r="N84" s="215" t="s">
        <v>45</v>
      </c>
      <c r="O84" s="86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8" t="s">
        <v>688</v>
      </c>
      <c r="AT84" s="218" t="s">
        <v>160</v>
      </c>
      <c r="AU84" s="218" t="s">
        <v>84</v>
      </c>
      <c r="AY84" s="19" t="s">
        <v>157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9" t="s">
        <v>82</v>
      </c>
      <c r="BK84" s="219">
        <f>ROUND(I84*H84,2)</f>
        <v>0</v>
      </c>
      <c r="BL84" s="19" t="s">
        <v>688</v>
      </c>
      <c r="BM84" s="218" t="s">
        <v>689</v>
      </c>
    </row>
    <row r="85" s="13" customFormat="1">
      <c r="A85" s="13"/>
      <c r="B85" s="225"/>
      <c r="C85" s="226"/>
      <c r="D85" s="227" t="s">
        <v>169</v>
      </c>
      <c r="E85" s="228" t="s">
        <v>28</v>
      </c>
      <c r="F85" s="229" t="s">
        <v>690</v>
      </c>
      <c r="G85" s="226"/>
      <c r="H85" s="228" t="s">
        <v>28</v>
      </c>
      <c r="I85" s="230"/>
      <c r="J85" s="226"/>
      <c r="K85" s="226"/>
      <c r="L85" s="231"/>
      <c r="M85" s="232"/>
      <c r="N85" s="233"/>
      <c r="O85" s="233"/>
      <c r="P85" s="233"/>
      <c r="Q85" s="233"/>
      <c r="R85" s="233"/>
      <c r="S85" s="233"/>
      <c r="T85" s="234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5" t="s">
        <v>169</v>
      </c>
      <c r="AU85" s="235" t="s">
        <v>84</v>
      </c>
      <c r="AV85" s="13" t="s">
        <v>82</v>
      </c>
      <c r="AW85" s="13" t="s">
        <v>35</v>
      </c>
      <c r="AX85" s="13" t="s">
        <v>74</v>
      </c>
      <c r="AY85" s="235" t="s">
        <v>157</v>
      </c>
    </row>
    <row r="86" s="13" customFormat="1">
      <c r="A86" s="13"/>
      <c r="B86" s="225"/>
      <c r="C86" s="226"/>
      <c r="D86" s="227" t="s">
        <v>169</v>
      </c>
      <c r="E86" s="228" t="s">
        <v>28</v>
      </c>
      <c r="F86" s="229" t="s">
        <v>691</v>
      </c>
      <c r="G86" s="226"/>
      <c r="H86" s="228" t="s">
        <v>28</v>
      </c>
      <c r="I86" s="230"/>
      <c r="J86" s="226"/>
      <c r="K86" s="226"/>
      <c r="L86" s="231"/>
      <c r="M86" s="232"/>
      <c r="N86" s="233"/>
      <c r="O86" s="233"/>
      <c r="P86" s="233"/>
      <c r="Q86" s="233"/>
      <c r="R86" s="233"/>
      <c r="S86" s="233"/>
      <c r="T86" s="234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5" t="s">
        <v>169</v>
      </c>
      <c r="AU86" s="235" t="s">
        <v>84</v>
      </c>
      <c r="AV86" s="13" t="s">
        <v>82</v>
      </c>
      <c r="AW86" s="13" t="s">
        <v>35</v>
      </c>
      <c r="AX86" s="13" t="s">
        <v>74</v>
      </c>
      <c r="AY86" s="235" t="s">
        <v>157</v>
      </c>
    </row>
    <row r="87" s="13" customFormat="1">
      <c r="A87" s="13"/>
      <c r="B87" s="225"/>
      <c r="C87" s="226"/>
      <c r="D87" s="227" t="s">
        <v>169</v>
      </c>
      <c r="E87" s="228" t="s">
        <v>28</v>
      </c>
      <c r="F87" s="229" t="s">
        <v>692</v>
      </c>
      <c r="G87" s="226"/>
      <c r="H87" s="228" t="s">
        <v>28</v>
      </c>
      <c r="I87" s="230"/>
      <c r="J87" s="226"/>
      <c r="K87" s="226"/>
      <c r="L87" s="231"/>
      <c r="M87" s="232"/>
      <c r="N87" s="233"/>
      <c r="O87" s="233"/>
      <c r="P87" s="233"/>
      <c r="Q87" s="233"/>
      <c r="R87" s="233"/>
      <c r="S87" s="233"/>
      <c r="T87" s="23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5" t="s">
        <v>169</v>
      </c>
      <c r="AU87" s="235" t="s">
        <v>84</v>
      </c>
      <c r="AV87" s="13" t="s">
        <v>82</v>
      </c>
      <c r="AW87" s="13" t="s">
        <v>35</v>
      </c>
      <c r="AX87" s="13" t="s">
        <v>74</v>
      </c>
      <c r="AY87" s="235" t="s">
        <v>157</v>
      </c>
    </row>
    <row r="88" s="13" customFormat="1">
      <c r="A88" s="13"/>
      <c r="B88" s="225"/>
      <c r="C88" s="226"/>
      <c r="D88" s="227" t="s">
        <v>169</v>
      </c>
      <c r="E88" s="228" t="s">
        <v>28</v>
      </c>
      <c r="F88" s="229" t="s">
        <v>693</v>
      </c>
      <c r="G88" s="226"/>
      <c r="H88" s="228" t="s">
        <v>28</v>
      </c>
      <c r="I88" s="230"/>
      <c r="J88" s="226"/>
      <c r="K88" s="226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169</v>
      </c>
      <c r="AU88" s="235" t="s">
        <v>84</v>
      </c>
      <c r="AV88" s="13" t="s">
        <v>82</v>
      </c>
      <c r="AW88" s="13" t="s">
        <v>35</v>
      </c>
      <c r="AX88" s="13" t="s">
        <v>74</v>
      </c>
      <c r="AY88" s="235" t="s">
        <v>157</v>
      </c>
    </row>
    <row r="89" s="13" customFormat="1">
      <c r="A89" s="13"/>
      <c r="B89" s="225"/>
      <c r="C89" s="226"/>
      <c r="D89" s="227" t="s">
        <v>169</v>
      </c>
      <c r="E89" s="228" t="s">
        <v>28</v>
      </c>
      <c r="F89" s="229" t="s">
        <v>694</v>
      </c>
      <c r="G89" s="226"/>
      <c r="H89" s="228" t="s">
        <v>28</v>
      </c>
      <c r="I89" s="230"/>
      <c r="J89" s="226"/>
      <c r="K89" s="226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169</v>
      </c>
      <c r="AU89" s="235" t="s">
        <v>84</v>
      </c>
      <c r="AV89" s="13" t="s">
        <v>82</v>
      </c>
      <c r="AW89" s="13" t="s">
        <v>35</v>
      </c>
      <c r="AX89" s="13" t="s">
        <v>74</v>
      </c>
      <c r="AY89" s="235" t="s">
        <v>157</v>
      </c>
    </row>
    <row r="90" s="13" customFormat="1">
      <c r="A90" s="13"/>
      <c r="B90" s="225"/>
      <c r="C90" s="226"/>
      <c r="D90" s="227" t="s">
        <v>169</v>
      </c>
      <c r="E90" s="228" t="s">
        <v>28</v>
      </c>
      <c r="F90" s="229" t="s">
        <v>695</v>
      </c>
      <c r="G90" s="226"/>
      <c r="H90" s="228" t="s">
        <v>28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169</v>
      </c>
      <c r="AU90" s="235" t="s">
        <v>84</v>
      </c>
      <c r="AV90" s="13" t="s">
        <v>82</v>
      </c>
      <c r="AW90" s="13" t="s">
        <v>35</v>
      </c>
      <c r="AX90" s="13" t="s">
        <v>74</v>
      </c>
      <c r="AY90" s="235" t="s">
        <v>157</v>
      </c>
    </row>
    <row r="91" s="13" customFormat="1">
      <c r="A91" s="13"/>
      <c r="B91" s="225"/>
      <c r="C91" s="226"/>
      <c r="D91" s="227" t="s">
        <v>169</v>
      </c>
      <c r="E91" s="228" t="s">
        <v>28</v>
      </c>
      <c r="F91" s="229" t="s">
        <v>696</v>
      </c>
      <c r="G91" s="226"/>
      <c r="H91" s="228" t="s">
        <v>28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169</v>
      </c>
      <c r="AU91" s="235" t="s">
        <v>84</v>
      </c>
      <c r="AV91" s="13" t="s">
        <v>82</v>
      </c>
      <c r="AW91" s="13" t="s">
        <v>35</v>
      </c>
      <c r="AX91" s="13" t="s">
        <v>74</v>
      </c>
      <c r="AY91" s="235" t="s">
        <v>157</v>
      </c>
    </row>
    <row r="92" s="14" customFormat="1">
      <c r="A92" s="14"/>
      <c r="B92" s="236"/>
      <c r="C92" s="237"/>
      <c r="D92" s="227" t="s">
        <v>169</v>
      </c>
      <c r="E92" s="238" t="s">
        <v>28</v>
      </c>
      <c r="F92" s="239" t="s">
        <v>82</v>
      </c>
      <c r="G92" s="237"/>
      <c r="H92" s="240">
        <v>1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6" t="s">
        <v>169</v>
      </c>
      <c r="AU92" s="246" t="s">
        <v>84</v>
      </c>
      <c r="AV92" s="14" t="s">
        <v>84</v>
      </c>
      <c r="AW92" s="14" t="s">
        <v>35</v>
      </c>
      <c r="AX92" s="14" t="s">
        <v>82</v>
      </c>
      <c r="AY92" s="246" t="s">
        <v>157</v>
      </c>
    </row>
    <row r="93" s="2" customFormat="1" ht="16.5" customHeight="1">
      <c r="A93" s="40"/>
      <c r="B93" s="41"/>
      <c r="C93" s="207" t="s">
        <v>84</v>
      </c>
      <c r="D93" s="207" t="s">
        <v>160</v>
      </c>
      <c r="E93" s="208" t="s">
        <v>697</v>
      </c>
      <c r="F93" s="209" t="s">
        <v>698</v>
      </c>
      <c r="G93" s="210" t="s">
        <v>687</v>
      </c>
      <c r="H93" s="211">
        <v>1</v>
      </c>
      <c r="I93" s="212"/>
      <c r="J93" s="213">
        <f>ROUND(I93*H93,2)</f>
        <v>0</v>
      </c>
      <c r="K93" s="209" t="s">
        <v>28</v>
      </c>
      <c r="L93" s="46"/>
      <c r="M93" s="214" t="s">
        <v>28</v>
      </c>
      <c r="N93" s="215" t="s">
        <v>45</v>
      </c>
      <c r="O93" s="86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8" t="s">
        <v>688</v>
      </c>
      <c r="AT93" s="218" t="s">
        <v>160</v>
      </c>
      <c r="AU93" s="218" t="s">
        <v>84</v>
      </c>
      <c r="AY93" s="19" t="s">
        <v>157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9" t="s">
        <v>82</v>
      </c>
      <c r="BK93" s="219">
        <f>ROUND(I93*H93,2)</f>
        <v>0</v>
      </c>
      <c r="BL93" s="19" t="s">
        <v>688</v>
      </c>
      <c r="BM93" s="218" t="s">
        <v>699</v>
      </c>
    </row>
    <row r="94" s="13" customFormat="1">
      <c r="A94" s="13"/>
      <c r="B94" s="225"/>
      <c r="C94" s="226"/>
      <c r="D94" s="227" t="s">
        <v>169</v>
      </c>
      <c r="E94" s="228" t="s">
        <v>28</v>
      </c>
      <c r="F94" s="229" t="s">
        <v>700</v>
      </c>
      <c r="G94" s="226"/>
      <c r="H94" s="228" t="s">
        <v>28</v>
      </c>
      <c r="I94" s="230"/>
      <c r="J94" s="226"/>
      <c r="K94" s="226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169</v>
      </c>
      <c r="AU94" s="235" t="s">
        <v>84</v>
      </c>
      <c r="AV94" s="13" t="s">
        <v>82</v>
      </c>
      <c r="AW94" s="13" t="s">
        <v>35</v>
      </c>
      <c r="AX94" s="13" t="s">
        <v>74</v>
      </c>
      <c r="AY94" s="235" t="s">
        <v>157</v>
      </c>
    </row>
    <row r="95" s="13" customFormat="1">
      <c r="A95" s="13"/>
      <c r="B95" s="225"/>
      <c r="C95" s="226"/>
      <c r="D95" s="227" t="s">
        <v>169</v>
      </c>
      <c r="E95" s="228" t="s">
        <v>28</v>
      </c>
      <c r="F95" s="229" t="s">
        <v>701</v>
      </c>
      <c r="G95" s="226"/>
      <c r="H95" s="228" t="s">
        <v>28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169</v>
      </c>
      <c r="AU95" s="235" t="s">
        <v>84</v>
      </c>
      <c r="AV95" s="13" t="s">
        <v>82</v>
      </c>
      <c r="AW95" s="13" t="s">
        <v>35</v>
      </c>
      <c r="AX95" s="13" t="s">
        <v>74</v>
      </c>
      <c r="AY95" s="235" t="s">
        <v>157</v>
      </c>
    </row>
    <row r="96" s="13" customFormat="1">
      <c r="A96" s="13"/>
      <c r="B96" s="225"/>
      <c r="C96" s="226"/>
      <c r="D96" s="227" t="s">
        <v>169</v>
      </c>
      <c r="E96" s="228" t="s">
        <v>28</v>
      </c>
      <c r="F96" s="229" t="s">
        <v>702</v>
      </c>
      <c r="G96" s="226"/>
      <c r="H96" s="228" t="s">
        <v>28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169</v>
      </c>
      <c r="AU96" s="235" t="s">
        <v>84</v>
      </c>
      <c r="AV96" s="13" t="s">
        <v>82</v>
      </c>
      <c r="AW96" s="13" t="s">
        <v>35</v>
      </c>
      <c r="AX96" s="13" t="s">
        <v>74</v>
      </c>
      <c r="AY96" s="235" t="s">
        <v>157</v>
      </c>
    </row>
    <row r="97" s="14" customFormat="1">
      <c r="A97" s="14"/>
      <c r="B97" s="236"/>
      <c r="C97" s="237"/>
      <c r="D97" s="227" t="s">
        <v>169</v>
      </c>
      <c r="E97" s="238" t="s">
        <v>28</v>
      </c>
      <c r="F97" s="239" t="s">
        <v>82</v>
      </c>
      <c r="G97" s="237"/>
      <c r="H97" s="240">
        <v>1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169</v>
      </c>
      <c r="AU97" s="246" t="s">
        <v>84</v>
      </c>
      <c r="AV97" s="14" t="s">
        <v>84</v>
      </c>
      <c r="AW97" s="14" t="s">
        <v>35</v>
      </c>
      <c r="AX97" s="14" t="s">
        <v>82</v>
      </c>
      <c r="AY97" s="246" t="s">
        <v>157</v>
      </c>
    </row>
    <row r="98" s="2" customFormat="1" ht="21.75" customHeight="1">
      <c r="A98" s="40"/>
      <c r="B98" s="41"/>
      <c r="C98" s="207" t="s">
        <v>158</v>
      </c>
      <c r="D98" s="207" t="s">
        <v>160</v>
      </c>
      <c r="E98" s="208" t="s">
        <v>703</v>
      </c>
      <c r="F98" s="209" t="s">
        <v>704</v>
      </c>
      <c r="G98" s="210" t="s">
        <v>687</v>
      </c>
      <c r="H98" s="211">
        <v>1</v>
      </c>
      <c r="I98" s="212"/>
      <c r="J98" s="213">
        <f>ROUND(I98*H98,2)</f>
        <v>0</v>
      </c>
      <c r="K98" s="209" t="s">
        <v>28</v>
      </c>
      <c r="L98" s="46"/>
      <c r="M98" s="214" t="s">
        <v>28</v>
      </c>
      <c r="N98" s="215" t="s">
        <v>45</v>
      </c>
      <c r="O98" s="86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8" t="s">
        <v>688</v>
      </c>
      <c r="AT98" s="218" t="s">
        <v>160</v>
      </c>
      <c r="AU98" s="218" t="s">
        <v>84</v>
      </c>
      <c r="AY98" s="19" t="s">
        <v>157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9" t="s">
        <v>82</v>
      </c>
      <c r="BK98" s="219">
        <f>ROUND(I98*H98,2)</f>
        <v>0</v>
      </c>
      <c r="BL98" s="19" t="s">
        <v>688</v>
      </c>
      <c r="BM98" s="218" t="s">
        <v>705</v>
      </c>
    </row>
    <row r="99" s="13" customFormat="1">
      <c r="A99" s="13"/>
      <c r="B99" s="225"/>
      <c r="C99" s="226"/>
      <c r="D99" s="227" t="s">
        <v>169</v>
      </c>
      <c r="E99" s="228" t="s">
        <v>28</v>
      </c>
      <c r="F99" s="229" t="s">
        <v>706</v>
      </c>
      <c r="G99" s="226"/>
      <c r="H99" s="228" t="s">
        <v>28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169</v>
      </c>
      <c r="AU99" s="235" t="s">
        <v>84</v>
      </c>
      <c r="AV99" s="13" t="s">
        <v>82</v>
      </c>
      <c r="AW99" s="13" t="s">
        <v>35</v>
      </c>
      <c r="AX99" s="13" t="s">
        <v>74</v>
      </c>
      <c r="AY99" s="235" t="s">
        <v>157</v>
      </c>
    </row>
    <row r="100" s="14" customFormat="1">
      <c r="A100" s="14"/>
      <c r="B100" s="236"/>
      <c r="C100" s="237"/>
      <c r="D100" s="227" t="s">
        <v>169</v>
      </c>
      <c r="E100" s="238" t="s">
        <v>28</v>
      </c>
      <c r="F100" s="239" t="s">
        <v>82</v>
      </c>
      <c r="G100" s="237"/>
      <c r="H100" s="240">
        <v>1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169</v>
      </c>
      <c r="AU100" s="246" t="s">
        <v>84</v>
      </c>
      <c r="AV100" s="14" t="s">
        <v>84</v>
      </c>
      <c r="AW100" s="14" t="s">
        <v>35</v>
      </c>
      <c r="AX100" s="14" t="s">
        <v>82</v>
      </c>
      <c r="AY100" s="246" t="s">
        <v>157</v>
      </c>
    </row>
    <row r="101" s="2" customFormat="1" ht="24.15" customHeight="1">
      <c r="A101" s="40"/>
      <c r="B101" s="41"/>
      <c r="C101" s="207" t="s">
        <v>165</v>
      </c>
      <c r="D101" s="207" t="s">
        <v>160</v>
      </c>
      <c r="E101" s="208" t="s">
        <v>707</v>
      </c>
      <c r="F101" s="209" t="s">
        <v>708</v>
      </c>
      <c r="G101" s="210" t="s">
        <v>687</v>
      </c>
      <c r="H101" s="211">
        <v>1</v>
      </c>
      <c r="I101" s="212"/>
      <c r="J101" s="213">
        <f>ROUND(I101*H101,2)</f>
        <v>0</v>
      </c>
      <c r="K101" s="209" t="s">
        <v>28</v>
      </c>
      <c r="L101" s="46"/>
      <c r="M101" s="214" t="s">
        <v>28</v>
      </c>
      <c r="N101" s="215" t="s">
        <v>45</v>
      </c>
      <c r="O101" s="86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165</v>
      </c>
      <c r="AT101" s="218" t="s">
        <v>160</v>
      </c>
      <c r="AU101" s="218" t="s">
        <v>84</v>
      </c>
      <c r="AY101" s="19" t="s">
        <v>157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82</v>
      </c>
      <c r="BK101" s="219">
        <f>ROUND(I101*H101,2)</f>
        <v>0</v>
      </c>
      <c r="BL101" s="19" t="s">
        <v>165</v>
      </c>
      <c r="BM101" s="218" t="s">
        <v>709</v>
      </c>
    </row>
    <row r="102" s="14" customFormat="1">
      <c r="A102" s="14"/>
      <c r="B102" s="236"/>
      <c r="C102" s="237"/>
      <c r="D102" s="227" t="s">
        <v>169</v>
      </c>
      <c r="E102" s="238" t="s">
        <v>28</v>
      </c>
      <c r="F102" s="239" t="s">
        <v>82</v>
      </c>
      <c r="G102" s="237"/>
      <c r="H102" s="240">
        <v>1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169</v>
      </c>
      <c r="AU102" s="246" t="s">
        <v>84</v>
      </c>
      <c r="AV102" s="14" t="s">
        <v>84</v>
      </c>
      <c r="AW102" s="14" t="s">
        <v>35</v>
      </c>
      <c r="AX102" s="14" t="s">
        <v>82</v>
      </c>
      <c r="AY102" s="246" t="s">
        <v>157</v>
      </c>
    </row>
    <row r="103" s="2" customFormat="1" ht="24.15" customHeight="1">
      <c r="A103" s="40"/>
      <c r="B103" s="41"/>
      <c r="C103" s="207" t="s">
        <v>190</v>
      </c>
      <c r="D103" s="207" t="s">
        <v>160</v>
      </c>
      <c r="E103" s="208" t="s">
        <v>710</v>
      </c>
      <c r="F103" s="209" t="s">
        <v>711</v>
      </c>
      <c r="G103" s="210" t="s">
        <v>687</v>
      </c>
      <c r="H103" s="211">
        <v>1</v>
      </c>
      <c r="I103" s="212"/>
      <c r="J103" s="213">
        <f>ROUND(I103*H103,2)</f>
        <v>0</v>
      </c>
      <c r="K103" s="209" t="s">
        <v>28</v>
      </c>
      <c r="L103" s="46"/>
      <c r="M103" s="214" t="s">
        <v>28</v>
      </c>
      <c r="N103" s="215" t="s">
        <v>45</v>
      </c>
      <c r="O103" s="86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8" t="s">
        <v>165</v>
      </c>
      <c r="AT103" s="218" t="s">
        <v>160</v>
      </c>
      <c r="AU103" s="218" t="s">
        <v>84</v>
      </c>
      <c r="AY103" s="19" t="s">
        <v>157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9" t="s">
        <v>82</v>
      </c>
      <c r="BK103" s="219">
        <f>ROUND(I103*H103,2)</f>
        <v>0</v>
      </c>
      <c r="BL103" s="19" t="s">
        <v>165</v>
      </c>
      <c r="BM103" s="218" t="s">
        <v>712</v>
      </c>
    </row>
    <row r="104" s="14" customFormat="1">
      <c r="A104" s="14"/>
      <c r="B104" s="236"/>
      <c r="C104" s="237"/>
      <c r="D104" s="227" t="s">
        <v>169</v>
      </c>
      <c r="E104" s="238" t="s">
        <v>28</v>
      </c>
      <c r="F104" s="239" t="s">
        <v>82</v>
      </c>
      <c r="G104" s="237"/>
      <c r="H104" s="240">
        <v>1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169</v>
      </c>
      <c r="AU104" s="246" t="s">
        <v>84</v>
      </c>
      <c r="AV104" s="14" t="s">
        <v>84</v>
      </c>
      <c r="AW104" s="14" t="s">
        <v>35</v>
      </c>
      <c r="AX104" s="14" t="s">
        <v>82</v>
      </c>
      <c r="AY104" s="246" t="s">
        <v>157</v>
      </c>
    </row>
    <row r="105" s="2" customFormat="1" ht="24.15" customHeight="1">
      <c r="A105" s="40"/>
      <c r="B105" s="41"/>
      <c r="C105" s="207" t="s">
        <v>196</v>
      </c>
      <c r="D105" s="207" t="s">
        <v>160</v>
      </c>
      <c r="E105" s="208" t="s">
        <v>713</v>
      </c>
      <c r="F105" s="209" t="s">
        <v>714</v>
      </c>
      <c r="G105" s="210" t="s">
        <v>687</v>
      </c>
      <c r="H105" s="211">
        <v>1</v>
      </c>
      <c r="I105" s="212"/>
      <c r="J105" s="213">
        <f>ROUND(I105*H105,2)</f>
        <v>0</v>
      </c>
      <c r="K105" s="209" t="s">
        <v>28</v>
      </c>
      <c r="L105" s="46"/>
      <c r="M105" s="214" t="s">
        <v>28</v>
      </c>
      <c r="N105" s="215" t="s">
        <v>45</v>
      </c>
      <c r="O105" s="86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8" t="s">
        <v>165</v>
      </c>
      <c r="AT105" s="218" t="s">
        <v>160</v>
      </c>
      <c r="AU105" s="218" t="s">
        <v>84</v>
      </c>
      <c r="AY105" s="19" t="s">
        <v>157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82</v>
      </c>
      <c r="BK105" s="219">
        <f>ROUND(I105*H105,2)</f>
        <v>0</v>
      </c>
      <c r="BL105" s="19" t="s">
        <v>165</v>
      </c>
      <c r="BM105" s="218" t="s">
        <v>715</v>
      </c>
    </row>
    <row r="106" s="14" customFormat="1">
      <c r="A106" s="14"/>
      <c r="B106" s="236"/>
      <c r="C106" s="237"/>
      <c r="D106" s="227" t="s">
        <v>169</v>
      </c>
      <c r="E106" s="238" t="s">
        <v>28</v>
      </c>
      <c r="F106" s="239" t="s">
        <v>82</v>
      </c>
      <c r="G106" s="237"/>
      <c r="H106" s="240">
        <v>1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169</v>
      </c>
      <c r="AU106" s="246" t="s">
        <v>84</v>
      </c>
      <c r="AV106" s="14" t="s">
        <v>84</v>
      </c>
      <c r="AW106" s="14" t="s">
        <v>35</v>
      </c>
      <c r="AX106" s="14" t="s">
        <v>82</v>
      </c>
      <c r="AY106" s="246" t="s">
        <v>157</v>
      </c>
    </row>
    <row r="107" s="2" customFormat="1" ht="37.8" customHeight="1">
      <c r="A107" s="40"/>
      <c r="B107" s="41"/>
      <c r="C107" s="207" t="s">
        <v>203</v>
      </c>
      <c r="D107" s="207" t="s">
        <v>160</v>
      </c>
      <c r="E107" s="208" t="s">
        <v>716</v>
      </c>
      <c r="F107" s="209" t="s">
        <v>717</v>
      </c>
      <c r="G107" s="210" t="s">
        <v>687</v>
      </c>
      <c r="H107" s="211">
        <v>1</v>
      </c>
      <c r="I107" s="212"/>
      <c r="J107" s="213">
        <f>ROUND(I107*H107,2)</f>
        <v>0</v>
      </c>
      <c r="K107" s="209" t="s">
        <v>28</v>
      </c>
      <c r="L107" s="46"/>
      <c r="M107" s="214" t="s">
        <v>28</v>
      </c>
      <c r="N107" s="215" t="s">
        <v>45</v>
      </c>
      <c r="O107" s="86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8" t="s">
        <v>165</v>
      </c>
      <c r="AT107" s="218" t="s">
        <v>160</v>
      </c>
      <c r="AU107" s="218" t="s">
        <v>84</v>
      </c>
      <c r="AY107" s="19" t="s">
        <v>157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9" t="s">
        <v>82</v>
      </c>
      <c r="BK107" s="219">
        <f>ROUND(I107*H107,2)</f>
        <v>0</v>
      </c>
      <c r="BL107" s="19" t="s">
        <v>165</v>
      </c>
      <c r="BM107" s="218" t="s">
        <v>718</v>
      </c>
    </row>
    <row r="108" s="13" customFormat="1">
      <c r="A108" s="13"/>
      <c r="B108" s="225"/>
      <c r="C108" s="226"/>
      <c r="D108" s="227" t="s">
        <v>169</v>
      </c>
      <c r="E108" s="228" t="s">
        <v>28</v>
      </c>
      <c r="F108" s="229" t="s">
        <v>719</v>
      </c>
      <c r="G108" s="226"/>
      <c r="H108" s="228" t="s">
        <v>28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169</v>
      </c>
      <c r="AU108" s="235" t="s">
        <v>84</v>
      </c>
      <c r="AV108" s="13" t="s">
        <v>82</v>
      </c>
      <c r="AW108" s="13" t="s">
        <v>35</v>
      </c>
      <c r="AX108" s="13" t="s">
        <v>74</v>
      </c>
      <c r="AY108" s="235" t="s">
        <v>157</v>
      </c>
    </row>
    <row r="109" s="13" customFormat="1">
      <c r="A109" s="13"/>
      <c r="B109" s="225"/>
      <c r="C109" s="226"/>
      <c r="D109" s="227" t="s">
        <v>169</v>
      </c>
      <c r="E109" s="228" t="s">
        <v>28</v>
      </c>
      <c r="F109" s="229" t="s">
        <v>720</v>
      </c>
      <c r="G109" s="226"/>
      <c r="H109" s="228" t="s">
        <v>28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169</v>
      </c>
      <c r="AU109" s="235" t="s">
        <v>84</v>
      </c>
      <c r="AV109" s="13" t="s">
        <v>82</v>
      </c>
      <c r="AW109" s="13" t="s">
        <v>35</v>
      </c>
      <c r="AX109" s="13" t="s">
        <v>74</v>
      </c>
      <c r="AY109" s="235" t="s">
        <v>157</v>
      </c>
    </row>
    <row r="110" s="14" customFormat="1">
      <c r="A110" s="14"/>
      <c r="B110" s="236"/>
      <c r="C110" s="237"/>
      <c r="D110" s="227" t="s">
        <v>169</v>
      </c>
      <c r="E110" s="238" t="s">
        <v>28</v>
      </c>
      <c r="F110" s="239" t="s">
        <v>82</v>
      </c>
      <c r="G110" s="237"/>
      <c r="H110" s="240">
        <v>1</v>
      </c>
      <c r="I110" s="241"/>
      <c r="J110" s="237"/>
      <c r="K110" s="237"/>
      <c r="L110" s="242"/>
      <c r="M110" s="268"/>
      <c r="N110" s="269"/>
      <c r="O110" s="269"/>
      <c r="P110" s="269"/>
      <c r="Q110" s="269"/>
      <c r="R110" s="269"/>
      <c r="S110" s="269"/>
      <c r="T110" s="27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169</v>
      </c>
      <c r="AU110" s="246" t="s">
        <v>84</v>
      </c>
      <c r="AV110" s="14" t="s">
        <v>84</v>
      </c>
      <c r="AW110" s="14" t="s">
        <v>35</v>
      </c>
      <c r="AX110" s="14" t="s">
        <v>82</v>
      </c>
      <c r="AY110" s="246" t="s">
        <v>157</v>
      </c>
    </row>
    <row r="111" s="2" customFormat="1" ht="6.96" customHeight="1">
      <c r="A111" s="40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46"/>
      <c r="M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</sheetData>
  <sheetProtection sheet="1" autoFilter="0" formatColumns="0" formatRows="0" objects="1" scenarios="1" spinCount="100000" saltValue="fPvogr1di9h51KQyJRCWoicb5lb27lksy6IoWy534QTUObUHRd2TN3lxQEsiQjdK24yZOhCYJ+yCxSZ8WseKLg==" hashValue="IRid/i6kUC9OCB6ij85+6+oYFQ2HC4qE68b1y+4H/ZyicT5cMC/OJpmshrxxQgFFp2wvXxLD1pfZjE6H422AhA==" algorithmName="SHA-512" password="CC35"/>
  <autoFilter ref="C80:K11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2"/>
    </row>
    <row r="4" s="1" customFormat="1" ht="24.96" customHeight="1">
      <c r="B4" s="22"/>
      <c r="C4" s="133" t="s">
        <v>721</v>
      </c>
      <c r="H4" s="22"/>
    </row>
    <row r="5" s="1" customFormat="1" ht="12" customHeight="1">
      <c r="B5" s="22"/>
      <c r="C5" s="271" t="s">
        <v>13</v>
      </c>
      <c r="D5" s="143" t="s">
        <v>14</v>
      </c>
      <c r="E5" s="1"/>
      <c r="F5" s="1"/>
      <c r="H5" s="22"/>
    </row>
    <row r="6" s="1" customFormat="1" ht="36.96" customHeight="1">
      <c r="B6" s="22"/>
      <c r="C6" s="272" t="s">
        <v>16</v>
      </c>
      <c r="D6" s="273" t="s">
        <v>17</v>
      </c>
      <c r="E6" s="1"/>
      <c r="F6" s="1"/>
      <c r="H6" s="22"/>
    </row>
    <row r="7" s="1" customFormat="1" ht="24.75" customHeight="1">
      <c r="B7" s="22"/>
      <c r="C7" s="135" t="s">
        <v>24</v>
      </c>
      <c r="D7" s="140" t="str">
        <f>'Rekapitulace stavby'!AN8</f>
        <v>7. 7. 2025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0"/>
      <c r="B9" s="274"/>
      <c r="C9" s="275" t="s">
        <v>55</v>
      </c>
      <c r="D9" s="276" t="s">
        <v>56</v>
      </c>
      <c r="E9" s="276" t="s">
        <v>144</v>
      </c>
      <c r="F9" s="277" t="s">
        <v>722</v>
      </c>
      <c r="G9" s="180"/>
      <c r="H9" s="274"/>
    </row>
    <row r="10" s="2" customFormat="1" ht="26.4" customHeight="1">
      <c r="A10" s="40"/>
      <c r="B10" s="46"/>
      <c r="C10" s="278" t="s">
        <v>79</v>
      </c>
      <c r="D10" s="278" t="s">
        <v>80</v>
      </c>
      <c r="E10" s="40"/>
      <c r="F10" s="40"/>
      <c r="G10" s="40"/>
      <c r="H10" s="46"/>
    </row>
    <row r="11" s="2" customFormat="1" ht="16.8" customHeight="1">
      <c r="A11" s="40"/>
      <c r="B11" s="46"/>
      <c r="C11" s="279" t="s">
        <v>94</v>
      </c>
      <c r="D11" s="280" t="s">
        <v>94</v>
      </c>
      <c r="E11" s="281" t="s">
        <v>28</v>
      </c>
      <c r="F11" s="282">
        <v>3.9449999999999998</v>
      </c>
      <c r="G11" s="40"/>
      <c r="H11" s="46"/>
    </row>
    <row r="12" s="2" customFormat="1" ht="16.8" customHeight="1">
      <c r="A12" s="40"/>
      <c r="B12" s="46"/>
      <c r="C12" s="283" t="s">
        <v>28</v>
      </c>
      <c r="D12" s="283" t="s">
        <v>277</v>
      </c>
      <c r="E12" s="19" t="s">
        <v>28</v>
      </c>
      <c r="F12" s="284">
        <v>0</v>
      </c>
      <c r="G12" s="40"/>
      <c r="H12" s="46"/>
    </row>
    <row r="13" s="2" customFormat="1" ht="16.8" customHeight="1">
      <c r="A13" s="40"/>
      <c r="B13" s="46"/>
      <c r="C13" s="283" t="s">
        <v>28</v>
      </c>
      <c r="D13" s="283" t="s">
        <v>305</v>
      </c>
      <c r="E13" s="19" t="s">
        <v>28</v>
      </c>
      <c r="F13" s="284">
        <v>2.0950000000000002</v>
      </c>
      <c r="G13" s="40"/>
      <c r="H13" s="46"/>
    </row>
    <row r="14" s="2" customFormat="1" ht="16.8" customHeight="1">
      <c r="A14" s="40"/>
      <c r="B14" s="46"/>
      <c r="C14" s="283" t="s">
        <v>28</v>
      </c>
      <c r="D14" s="283" t="s">
        <v>306</v>
      </c>
      <c r="E14" s="19" t="s">
        <v>28</v>
      </c>
      <c r="F14" s="284">
        <v>1.8500000000000001</v>
      </c>
      <c r="G14" s="40"/>
      <c r="H14" s="46"/>
    </row>
    <row r="15" s="2" customFormat="1" ht="16.8" customHeight="1">
      <c r="A15" s="40"/>
      <c r="B15" s="46"/>
      <c r="C15" s="283" t="s">
        <v>94</v>
      </c>
      <c r="D15" s="283" t="s">
        <v>178</v>
      </c>
      <c r="E15" s="19" t="s">
        <v>28</v>
      </c>
      <c r="F15" s="284">
        <v>3.9449999999999998</v>
      </c>
      <c r="G15" s="40"/>
      <c r="H15" s="46"/>
    </row>
    <row r="16" s="2" customFormat="1" ht="16.8" customHeight="1">
      <c r="A16" s="40"/>
      <c r="B16" s="46"/>
      <c r="C16" s="285" t="s">
        <v>723</v>
      </c>
      <c r="D16" s="40"/>
      <c r="E16" s="40"/>
      <c r="F16" s="40"/>
      <c r="G16" s="40"/>
      <c r="H16" s="46"/>
    </row>
    <row r="17" s="2" customFormat="1" ht="16.8" customHeight="1">
      <c r="A17" s="40"/>
      <c r="B17" s="46"/>
      <c r="C17" s="283" t="s">
        <v>301</v>
      </c>
      <c r="D17" s="283" t="s">
        <v>724</v>
      </c>
      <c r="E17" s="19" t="s">
        <v>173</v>
      </c>
      <c r="F17" s="284">
        <v>3.9449999999999998</v>
      </c>
      <c r="G17" s="40"/>
      <c r="H17" s="46"/>
    </row>
    <row r="18" s="2" customFormat="1" ht="16.8" customHeight="1">
      <c r="A18" s="40"/>
      <c r="B18" s="46"/>
      <c r="C18" s="283" t="s">
        <v>290</v>
      </c>
      <c r="D18" s="283" t="s">
        <v>291</v>
      </c>
      <c r="E18" s="19" t="s">
        <v>173</v>
      </c>
      <c r="F18" s="284">
        <v>3.9449999999999998</v>
      </c>
      <c r="G18" s="40"/>
      <c r="H18" s="46"/>
    </row>
    <row r="19" s="2" customFormat="1" ht="16.8" customHeight="1">
      <c r="A19" s="40"/>
      <c r="B19" s="46"/>
      <c r="C19" s="279" t="s">
        <v>115</v>
      </c>
      <c r="D19" s="280" t="s">
        <v>115</v>
      </c>
      <c r="E19" s="281" t="s">
        <v>28</v>
      </c>
      <c r="F19" s="282">
        <v>1.1200000000000001</v>
      </c>
      <c r="G19" s="40"/>
      <c r="H19" s="46"/>
    </row>
    <row r="20" s="2" customFormat="1" ht="16.8" customHeight="1">
      <c r="A20" s="40"/>
      <c r="B20" s="46"/>
      <c r="C20" s="283" t="s">
        <v>28</v>
      </c>
      <c r="D20" s="283" t="s">
        <v>277</v>
      </c>
      <c r="E20" s="19" t="s">
        <v>28</v>
      </c>
      <c r="F20" s="284">
        <v>0</v>
      </c>
      <c r="G20" s="40"/>
      <c r="H20" s="46"/>
    </row>
    <row r="21" s="2" customFormat="1" ht="16.8" customHeight="1">
      <c r="A21" s="40"/>
      <c r="B21" s="46"/>
      <c r="C21" s="283" t="s">
        <v>28</v>
      </c>
      <c r="D21" s="283" t="s">
        <v>299</v>
      </c>
      <c r="E21" s="19" t="s">
        <v>28</v>
      </c>
      <c r="F21" s="284">
        <v>1.1200000000000001</v>
      </c>
      <c r="G21" s="40"/>
      <c r="H21" s="46"/>
    </row>
    <row r="22" s="2" customFormat="1" ht="16.8" customHeight="1">
      <c r="A22" s="40"/>
      <c r="B22" s="46"/>
      <c r="C22" s="283" t="s">
        <v>115</v>
      </c>
      <c r="D22" s="283" t="s">
        <v>178</v>
      </c>
      <c r="E22" s="19" t="s">
        <v>28</v>
      </c>
      <c r="F22" s="284">
        <v>1.1200000000000001</v>
      </c>
      <c r="G22" s="40"/>
      <c r="H22" s="46"/>
    </row>
    <row r="23" s="2" customFormat="1" ht="16.8" customHeight="1">
      <c r="A23" s="40"/>
      <c r="B23" s="46"/>
      <c r="C23" s="285" t="s">
        <v>723</v>
      </c>
      <c r="D23" s="40"/>
      <c r="E23" s="40"/>
      <c r="F23" s="40"/>
      <c r="G23" s="40"/>
      <c r="H23" s="46"/>
    </row>
    <row r="24" s="2" customFormat="1" ht="16.8" customHeight="1">
      <c r="A24" s="40"/>
      <c r="B24" s="46"/>
      <c r="C24" s="283" t="s">
        <v>295</v>
      </c>
      <c r="D24" s="283" t="s">
        <v>725</v>
      </c>
      <c r="E24" s="19" t="s">
        <v>173</v>
      </c>
      <c r="F24" s="284">
        <v>1.1200000000000001</v>
      </c>
      <c r="G24" s="40"/>
      <c r="H24" s="46"/>
    </row>
    <row r="25" s="2" customFormat="1">
      <c r="A25" s="40"/>
      <c r="B25" s="46"/>
      <c r="C25" s="283" t="s">
        <v>215</v>
      </c>
      <c r="D25" s="283" t="s">
        <v>726</v>
      </c>
      <c r="E25" s="19" t="s">
        <v>217</v>
      </c>
      <c r="F25" s="284">
        <v>0.056000000000000001</v>
      </c>
      <c r="G25" s="40"/>
      <c r="H25" s="46"/>
    </row>
    <row r="26" s="2" customFormat="1">
      <c r="A26" s="40"/>
      <c r="B26" s="46"/>
      <c r="C26" s="283" t="s">
        <v>222</v>
      </c>
      <c r="D26" s="283" t="s">
        <v>727</v>
      </c>
      <c r="E26" s="19" t="s">
        <v>217</v>
      </c>
      <c r="F26" s="284">
        <v>0.112</v>
      </c>
      <c r="G26" s="40"/>
      <c r="H26" s="46"/>
    </row>
    <row r="27" s="2" customFormat="1" ht="16.8" customHeight="1">
      <c r="A27" s="40"/>
      <c r="B27" s="46"/>
      <c r="C27" s="283" t="s">
        <v>252</v>
      </c>
      <c r="D27" s="283" t="s">
        <v>728</v>
      </c>
      <c r="E27" s="19" t="s">
        <v>254</v>
      </c>
      <c r="F27" s="284">
        <v>0.0070000000000000001</v>
      </c>
      <c r="G27" s="40"/>
      <c r="H27" s="46"/>
    </row>
    <row r="28" s="2" customFormat="1" ht="16.8" customHeight="1">
      <c r="A28" s="40"/>
      <c r="B28" s="46"/>
      <c r="C28" s="283" t="s">
        <v>399</v>
      </c>
      <c r="D28" s="283" t="s">
        <v>729</v>
      </c>
      <c r="E28" s="19" t="s">
        <v>173</v>
      </c>
      <c r="F28" s="284">
        <v>1.1200000000000001</v>
      </c>
      <c r="G28" s="40"/>
      <c r="H28" s="46"/>
    </row>
    <row r="29" s="2" customFormat="1" ht="16.8" customHeight="1">
      <c r="A29" s="40"/>
      <c r="B29" s="46"/>
      <c r="C29" s="283" t="s">
        <v>410</v>
      </c>
      <c r="D29" s="283" t="s">
        <v>730</v>
      </c>
      <c r="E29" s="19" t="s">
        <v>173</v>
      </c>
      <c r="F29" s="284">
        <v>1.1200000000000001</v>
      </c>
      <c r="G29" s="40"/>
      <c r="H29" s="46"/>
    </row>
    <row r="30" s="2" customFormat="1">
      <c r="A30" s="40"/>
      <c r="B30" s="46"/>
      <c r="C30" s="283" t="s">
        <v>420</v>
      </c>
      <c r="D30" s="283" t="s">
        <v>731</v>
      </c>
      <c r="E30" s="19" t="s">
        <v>173</v>
      </c>
      <c r="F30" s="284">
        <v>1.1200000000000001</v>
      </c>
      <c r="G30" s="40"/>
      <c r="H30" s="46"/>
    </row>
    <row r="31" s="2" customFormat="1" ht="16.8" customHeight="1">
      <c r="A31" s="40"/>
      <c r="B31" s="46"/>
      <c r="C31" s="283" t="s">
        <v>448</v>
      </c>
      <c r="D31" s="283" t="s">
        <v>732</v>
      </c>
      <c r="E31" s="19" t="s">
        <v>173</v>
      </c>
      <c r="F31" s="284">
        <v>1.335</v>
      </c>
      <c r="G31" s="40"/>
      <c r="H31" s="46"/>
    </row>
    <row r="32" s="2" customFormat="1" ht="16.8" customHeight="1">
      <c r="A32" s="40"/>
      <c r="B32" s="46"/>
      <c r="C32" s="283" t="s">
        <v>453</v>
      </c>
      <c r="D32" s="283" t="s">
        <v>733</v>
      </c>
      <c r="E32" s="19" t="s">
        <v>173</v>
      </c>
      <c r="F32" s="284">
        <v>1.1200000000000001</v>
      </c>
      <c r="G32" s="40"/>
      <c r="H32" s="46"/>
    </row>
    <row r="33" s="2" customFormat="1">
      <c r="A33" s="40"/>
      <c r="B33" s="46"/>
      <c r="C33" s="283" t="s">
        <v>273</v>
      </c>
      <c r="D33" s="283" t="s">
        <v>734</v>
      </c>
      <c r="E33" s="19" t="s">
        <v>217</v>
      </c>
      <c r="F33" s="284">
        <v>0.189</v>
      </c>
      <c r="G33" s="40"/>
      <c r="H33" s="46"/>
    </row>
    <row r="34" s="2" customFormat="1" ht="16.8" customHeight="1">
      <c r="A34" s="40"/>
      <c r="B34" s="46"/>
      <c r="C34" s="283" t="s">
        <v>281</v>
      </c>
      <c r="D34" s="283" t="s">
        <v>735</v>
      </c>
      <c r="E34" s="19" t="s">
        <v>217</v>
      </c>
      <c r="F34" s="284">
        <v>0.112</v>
      </c>
      <c r="G34" s="40"/>
      <c r="H34" s="46"/>
    </row>
    <row r="35" s="2" customFormat="1" ht="16.8" customHeight="1">
      <c r="A35" s="40"/>
      <c r="B35" s="46"/>
      <c r="C35" s="283" t="s">
        <v>404</v>
      </c>
      <c r="D35" s="283" t="s">
        <v>405</v>
      </c>
      <c r="E35" s="19" t="s">
        <v>406</v>
      </c>
      <c r="F35" s="284">
        <v>0.44800000000000001</v>
      </c>
      <c r="G35" s="40"/>
      <c r="H35" s="46"/>
    </row>
    <row r="36" s="2" customFormat="1" ht="16.8" customHeight="1">
      <c r="A36" s="40"/>
      <c r="B36" s="46"/>
      <c r="C36" s="283" t="s">
        <v>458</v>
      </c>
      <c r="D36" s="283" t="s">
        <v>459</v>
      </c>
      <c r="E36" s="19" t="s">
        <v>173</v>
      </c>
      <c r="F36" s="284">
        <v>1.232</v>
      </c>
      <c r="G36" s="40"/>
      <c r="H36" s="46"/>
    </row>
    <row r="37" s="2" customFormat="1">
      <c r="A37" s="40"/>
      <c r="B37" s="46"/>
      <c r="C37" s="283" t="s">
        <v>415</v>
      </c>
      <c r="D37" s="283" t="s">
        <v>736</v>
      </c>
      <c r="E37" s="19" t="s">
        <v>173</v>
      </c>
      <c r="F37" s="284">
        <v>1.3440000000000001</v>
      </c>
      <c r="G37" s="40"/>
      <c r="H37" s="46"/>
    </row>
    <row r="38" s="2" customFormat="1" ht="16.8" customHeight="1">
      <c r="A38" s="40"/>
      <c r="B38" s="46"/>
      <c r="C38" s="279" t="s">
        <v>113</v>
      </c>
      <c r="D38" s="280" t="s">
        <v>113</v>
      </c>
      <c r="E38" s="281" t="s">
        <v>28</v>
      </c>
      <c r="F38" s="282">
        <v>3.75</v>
      </c>
      <c r="G38" s="40"/>
      <c r="H38" s="46"/>
    </row>
    <row r="39" s="2" customFormat="1" ht="16.8" customHeight="1">
      <c r="A39" s="40"/>
      <c r="B39" s="46"/>
      <c r="C39" s="283" t="s">
        <v>28</v>
      </c>
      <c r="D39" s="283" t="s">
        <v>170</v>
      </c>
      <c r="E39" s="19" t="s">
        <v>28</v>
      </c>
      <c r="F39" s="284">
        <v>0</v>
      </c>
      <c r="G39" s="40"/>
      <c r="H39" s="46"/>
    </row>
    <row r="40" s="2" customFormat="1" ht="16.8" customHeight="1">
      <c r="A40" s="40"/>
      <c r="B40" s="46"/>
      <c r="C40" s="283" t="s">
        <v>28</v>
      </c>
      <c r="D40" s="283" t="s">
        <v>578</v>
      </c>
      <c r="E40" s="19" t="s">
        <v>28</v>
      </c>
      <c r="F40" s="284">
        <v>3.75</v>
      </c>
      <c r="G40" s="40"/>
      <c r="H40" s="46"/>
    </row>
    <row r="41" s="2" customFormat="1" ht="16.8" customHeight="1">
      <c r="A41" s="40"/>
      <c r="B41" s="46"/>
      <c r="C41" s="283" t="s">
        <v>113</v>
      </c>
      <c r="D41" s="283" t="s">
        <v>178</v>
      </c>
      <c r="E41" s="19" t="s">
        <v>28</v>
      </c>
      <c r="F41" s="284">
        <v>3.75</v>
      </c>
      <c r="G41" s="40"/>
      <c r="H41" s="46"/>
    </row>
    <row r="42" s="2" customFormat="1" ht="16.8" customHeight="1">
      <c r="A42" s="40"/>
      <c r="B42" s="46"/>
      <c r="C42" s="285" t="s">
        <v>723</v>
      </c>
      <c r="D42" s="40"/>
      <c r="E42" s="40"/>
      <c r="F42" s="40"/>
      <c r="G42" s="40"/>
      <c r="H42" s="46"/>
    </row>
    <row r="43" s="2" customFormat="1">
      <c r="A43" s="40"/>
      <c r="B43" s="46"/>
      <c r="C43" s="283" t="s">
        <v>574</v>
      </c>
      <c r="D43" s="283" t="s">
        <v>737</v>
      </c>
      <c r="E43" s="19" t="s">
        <v>173</v>
      </c>
      <c r="F43" s="284">
        <v>3.75</v>
      </c>
      <c r="G43" s="40"/>
      <c r="H43" s="46"/>
    </row>
    <row r="44" s="2" customFormat="1" ht="16.8" customHeight="1">
      <c r="A44" s="40"/>
      <c r="B44" s="46"/>
      <c r="C44" s="283" t="s">
        <v>554</v>
      </c>
      <c r="D44" s="283" t="s">
        <v>738</v>
      </c>
      <c r="E44" s="19" t="s">
        <v>173</v>
      </c>
      <c r="F44" s="284">
        <v>3.75</v>
      </c>
      <c r="G44" s="40"/>
      <c r="H44" s="46"/>
    </row>
    <row r="45" s="2" customFormat="1" ht="16.8" customHeight="1">
      <c r="A45" s="40"/>
      <c r="B45" s="46"/>
      <c r="C45" s="283" t="s">
        <v>559</v>
      </c>
      <c r="D45" s="283" t="s">
        <v>739</v>
      </c>
      <c r="E45" s="19" t="s">
        <v>173</v>
      </c>
      <c r="F45" s="284">
        <v>3.75</v>
      </c>
      <c r="G45" s="40"/>
      <c r="H45" s="46"/>
    </row>
    <row r="46" s="2" customFormat="1" ht="16.8" customHeight="1">
      <c r="A46" s="40"/>
      <c r="B46" s="46"/>
      <c r="C46" s="283" t="s">
        <v>564</v>
      </c>
      <c r="D46" s="283" t="s">
        <v>740</v>
      </c>
      <c r="E46" s="19" t="s">
        <v>173</v>
      </c>
      <c r="F46" s="284">
        <v>3.75</v>
      </c>
      <c r="G46" s="40"/>
      <c r="H46" s="46"/>
    </row>
    <row r="47" s="2" customFormat="1" ht="16.8" customHeight="1">
      <c r="A47" s="40"/>
      <c r="B47" s="46"/>
      <c r="C47" s="283" t="s">
        <v>569</v>
      </c>
      <c r="D47" s="283" t="s">
        <v>741</v>
      </c>
      <c r="E47" s="19" t="s">
        <v>173</v>
      </c>
      <c r="F47" s="284">
        <v>3.75</v>
      </c>
      <c r="G47" s="40"/>
      <c r="H47" s="46"/>
    </row>
    <row r="48" s="2" customFormat="1">
      <c r="A48" s="40"/>
      <c r="B48" s="46"/>
      <c r="C48" s="283" t="s">
        <v>585</v>
      </c>
      <c r="D48" s="283" t="s">
        <v>742</v>
      </c>
      <c r="E48" s="19" t="s">
        <v>173</v>
      </c>
      <c r="F48" s="284">
        <v>3.75</v>
      </c>
      <c r="G48" s="40"/>
      <c r="H48" s="46"/>
    </row>
    <row r="49" s="2" customFormat="1" ht="16.8" customHeight="1">
      <c r="A49" s="40"/>
      <c r="B49" s="46"/>
      <c r="C49" s="283" t="s">
        <v>590</v>
      </c>
      <c r="D49" s="283" t="s">
        <v>743</v>
      </c>
      <c r="E49" s="19" t="s">
        <v>173</v>
      </c>
      <c r="F49" s="284">
        <v>3.75</v>
      </c>
      <c r="G49" s="40"/>
      <c r="H49" s="46"/>
    </row>
    <row r="50" s="2" customFormat="1">
      <c r="A50" s="40"/>
      <c r="B50" s="46"/>
      <c r="C50" s="283" t="s">
        <v>580</v>
      </c>
      <c r="D50" s="283" t="s">
        <v>581</v>
      </c>
      <c r="E50" s="19" t="s">
        <v>173</v>
      </c>
      <c r="F50" s="284">
        <v>4.125</v>
      </c>
      <c r="G50" s="40"/>
      <c r="H50" s="46"/>
    </row>
    <row r="51" s="2" customFormat="1" ht="16.8" customHeight="1">
      <c r="A51" s="40"/>
      <c r="B51" s="46"/>
      <c r="C51" s="279" t="s">
        <v>114</v>
      </c>
      <c r="D51" s="280" t="s">
        <v>114</v>
      </c>
      <c r="E51" s="281" t="s">
        <v>28</v>
      </c>
      <c r="F51" s="282">
        <v>1</v>
      </c>
      <c r="G51" s="40"/>
      <c r="H51" s="46"/>
    </row>
    <row r="52" s="2" customFormat="1" ht="16.8" customHeight="1">
      <c r="A52" s="40"/>
      <c r="B52" s="46"/>
      <c r="C52" s="283" t="s">
        <v>28</v>
      </c>
      <c r="D52" s="283" t="s">
        <v>263</v>
      </c>
      <c r="E52" s="19" t="s">
        <v>28</v>
      </c>
      <c r="F52" s="284">
        <v>0</v>
      </c>
      <c r="G52" s="40"/>
      <c r="H52" s="46"/>
    </row>
    <row r="53" s="2" customFormat="1" ht="16.8" customHeight="1">
      <c r="A53" s="40"/>
      <c r="B53" s="46"/>
      <c r="C53" s="283" t="s">
        <v>28</v>
      </c>
      <c r="D53" s="283" t="s">
        <v>82</v>
      </c>
      <c r="E53" s="19" t="s">
        <v>28</v>
      </c>
      <c r="F53" s="284">
        <v>1</v>
      </c>
      <c r="G53" s="40"/>
      <c r="H53" s="46"/>
    </row>
    <row r="54" s="2" customFormat="1" ht="16.8" customHeight="1">
      <c r="A54" s="40"/>
      <c r="B54" s="46"/>
      <c r="C54" s="283" t="s">
        <v>114</v>
      </c>
      <c r="D54" s="283" t="s">
        <v>178</v>
      </c>
      <c r="E54" s="19" t="s">
        <v>28</v>
      </c>
      <c r="F54" s="284">
        <v>1</v>
      </c>
      <c r="G54" s="40"/>
      <c r="H54" s="46"/>
    </row>
    <row r="55" s="2" customFormat="1" ht="16.8" customHeight="1">
      <c r="A55" s="40"/>
      <c r="B55" s="46"/>
      <c r="C55" s="285" t="s">
        <v>723</v>
      </c>
      <c r="D55" s="40"/>
      <c r="E55" s="40"/>
      <c r="F55" s="40"/>
      <c r="G55" s="40"/>
      <c r="H55" s="46"/>
    </row>
    <row r="56" s="2" customFormat="1" ht="16.8" customHeight="1">
      <c r="A56" s="40"/>
      <c r="B56" s="46"/>
      <c r="C56" s="283" t="s">
        <v>538</v>
      </c>
      <c r="D56" s="283" t="s">
        <v>744</v>
      </c>
      <c r="E56" s="19" t="s">
        <v>163</v>
      </c>
      <c r="F56" s="284">
        <v>1</v>
      </c>
      <c r="G56" s="40"/>
      <c r="H56" s="46"/>
    </row>
    <row r="57" s="2" customFormat="1" ht="16.8" customHeight="1">
      <c r="A57" s="40"/>
      <c r="B57" s="46"/>
      <c r="C57" s="283" t="s">
        <v>511</v>
      </c>
      <c r="D57" s="283" t="s">
        <v>745</v>
      </c>
      <c r="E57" s="19" t="s">
        <v>163</v>
      </c>
      <c r="F57" s="284">
        <v>1</v>
      </c>
      <c r="G57" s="40"/>
      <c r="H57" s="46"/>
    </row>
    <row r="58" s="2" customFormat="1" ht="16.8" customHeight="1">
      <c r="A58" s="40"/>
      <c r="B58" s="46"/>
      <c r="C58" s="283" t="s">
        <v>520</v>
      </c>
      <c r="D58" s="283" t="s">
        <v>746</v>
      </c>
      <c r="E58" s="19" t="s">
        <v>163</v>
      </c>
      <c r="F58" s="284">
        <v>1</v>
      </c>
      <c r="G58" s="40"/>
      <c r="H58" s="46"/>
    </row>
    <row r="59" s="2" customFormat="1" ht="16.8" customHeight="1">
      <c r="A59" s="40"/>
      <c r="B59" s="46"/>
      <c r="C59" s="283" t="s">
        <v>529</v>
      </c>
      <c r="D59" s="283" t="s">
        <v>747</v>
      </c>
      <c r="E59" s="19" t="s">
        <v>163</v>
      </c>
      <c r="F59" s="284">
        <v>1</v>
      </c>
      <c r="G59" s="40"/>
      <c r="H59" s="46"/>
    </row>
    <row r="60" s="2" customFormat="1" ht="16.8" customHeight="1">
      <c r="A60" s="40"/>
      <c r="B60" s="46"/>
      <c r="C60" s="283" t="s">
        <v>525</v>
      </c>
      <c r="D60" s="283" t="s">
        <v>748</v>
      </c>
      <c r="E60" s="19" t="s">
        <v>163</v>
      </c>
      <c r="F60" s="284">
        <v>1</v>
      </c>
      <c r="G60" s="40"/>
      <c r="H60" s="46"/>
    </row>
    <row r="61" s="2" customFormat="1" ht="16.8" customHeight="1">
      <c r="A61" s="40"/>
      <c r="B61" s="46"/>
      <c r="C61" s="283" t="s">
        <v>534</v>
      </c>
      <c r="D61" s="283" t="s">
        <v>749</v>
      </c>
      <c r="E61" s="19" t="s">
        <v>163</v>
      </c>
      <c r="F61" s="284">
        <v>1</v>
      </c>
      <c r="G61" s="40"/>
      <c r="H61" s="46"/>
    </row>
    <row r="62" s="2" customFormat="1" ht="16.8" customHeight="1">
      <c r="A62" s="40"/>
      <c r="B62" s="46"/>
      <c r="C62" s="283" t="s">
        <v>516</v>
      </c>
      <c r="D62" s="283" t="s">
        <v>517</v>
      </c>
      <c r="E62" s="19" t="s">
        <v>163</v>
      </c>
      <c r="F62" s="284">
        <v>1</v>
      </c>
      <c r="G62" s="40"/>
      <c r="H62" s="46"/>
    </row>
    <row r="63" s="2" customFormat="1">
      <c r="A63" s="40"/>
      <c r="B63" s="46"/>
      <c r="C63" s="283" t="s">
        <v>543</v>
      </c>
      <c r="D63" s="283" t="s">
        <v>544</v>
      </c>
      <c r="E63" s="19" t="s">
        <v>163</v>
      </c>
      <c r="F63" s="284">
        <v>1</v>
      </c>
      <c r="G63" s="40"/>
      <c r="H63" s="46"/>
    </row>
    <row r="64" s="2" customFormat="1" ht="16.8" customHeight="1">
      <c r="A64" s="40"/>
      <c r="B64" s="46"/>
      <c r="C64" s="279" t="s">
        <v>117</v>
      </c>
      <c r="D64" s="280" t="s">
        <v>28</v>
      </c>
      <c r="E64" s="281" t="s">
        <v>28</v>
      </c>
      <c r="F64" s="282">
        <v>0.112</v>
      </c>
      <c r="G64" s="40"/>
      <c r="H64" s="46"/>
    </row>
    <row r="65" s="2" customFormat="1" ht="16.8" customHeight="1">
      <c r="A65" s="40"/>
      <c r="B65" s="46"/>
      <c r="C65" s="283" t="s">
        <v>28</v>
      </c>
      <c r="D65" s="283" t="s">
        <v>226</v>
      </c>
      <c r="E65" s="19" t="s">
        <v>28</v>
      </c>
      <c r="F65" s="284">
        <v>0.112</v>
      </c>
      <c r="G65" s="40"/>
      <c r="H65" s="46"/>
    </row>
    <row r="66" s="2" customFormat="1" ht="16.8" customHeight="1">
      <c r="A66" s="40"/>
      <c r="B66" s="46"/>
      <c r="C66" s="283" t="s">
        <v>117</v>
      </c>
      <c r="D66" s="283" t="s">
        <v>178</v>
      </c>
      <c r="E66" s="19" t="s">
        <v>28</v>
      </c>
      <c r="F66" s="284">
        <v>0.112</v>
      </c>
      <c r="G66" s="40"/>
      <c r="H66" s="46"/>
    </row>
    <row r="67" s="2" customFormat="1" ht="16.8" customHeight="1">
      <c r="A67" s="40"/>
      <c r="B67" s="46"/>
      <c r="C67" s="285" t="s">
        <v>723</v>
      </c>
      <c r="D67" s="40"/>
      <c r="E67" s="40"/>
      <c r="F67" s="40"/>
      <c r="G67" s="40"/>
      <c r="H67" s="46"/>
    </row>
    <row r="68" s="2" customFormat="1">
      <c r="A68" s="40"/>
      <c r="B68" s="46"/>
      <c r="C68" s="283" t="s">
        <v>222</v>
      </c>
      <c r="D68" s="283" t="s">
        <v>727</v>
      </c>
      <c r="E68" s="19" t="s">
        <v>217</v>
      </c>
      <c r="F68" s="284">
        <v>0.112</v>
      </c>
      <c r="G68" s="40"/>
      <c r="H68" s="46"/>
    </row>
    <row r="69" s="2" customFormat="1" ht="16.8" customHeight="1">
      <c r="A69" s="40"/>
      <c r="B69" s="46"/>
      <c r="C69" s="283" t="s">
        <v>232</v>
      </c>
      <c r="D69" s="283" t="s">
        <v>750</v>
      </c>
      <c r="E69" s="19" t="s">
        <v>217</v>
      </c>
      <c r="F69" s="284">
        <v>0.112</v>
      </c>
      <c r="G69" s="40"/>
      <c r="H69" s="46"/>
    </row>
    <row r="70" s="2" customFormat="1">
      <c r="A70" s="40"/>
      <c r="B70" s="46"/>
      <c r="C70" s="283" t="s">
        <v>237</v>
      </c>
      <c r="D70" s="283" t="s">
        <v>751</v>
      </c>
      <c r="E70" s="19" t="s">
        <v>217</v>
      </c>
      <c r="F70" s="284">
        <v>0.112</v>
      </c>
      <c r="G70" s="40"/>
      <c r="H70" s="46"/>
    </row>
    <row r="71" s="2" customFormat="1" ht="16.8" customHeight="1">
      <c r="A71" s="40"/>
      <c r="B71" s="46"/>
      <c r="C71" s="283" t="s">
        <v>247</v>
      </c>
      <c r="D71" s="283" t="s">
        <v>752</v>
      </c>
      <c r="E71" s="19" t="s">
        <v>217</v>
      </c>
      <c r="F71" s="284">
        <v>0.112</v>
      </c>
      <c r="G71" s="40"/>
      <c r="H71" s="46"/>
    </row>
    <row r="72" s="2" customFormat="1" ht="16.8" customHeight="1">
      <c r="A72" s="40"/>
      <c r="B72" s="46"/>
      <c r="C72" s="279" t="s">
        <v>119</v>
      </c>
      <c r="D72" s="280" t="s">
        <v>119</v>
      </c>
      <c r="E72" s="281" t="s">
        <v>28</v>
      </c>
      <c r="F72" s="282">
        <v>0.056000000000000001</v>
      </c>
      <c r="G72" s="40"/>
      <c r="H72" s="46"/>
    </row>
    <row r="73" s="2" customFormat="1" ht="16.8" customHeight="1">
      <c r="A73" s="40"/>
      <c r="B73" s="46"/>
      <c r="C73" s="283" t="s">
        <v>28</v>
      </c>
      <c r="D73" s="283" t="s">
        <v>220</v>
      </c>
      <c r="E73" s="19" t="s">
        <v>28</v>
      </c>
      <c r="F73" s="284">
        <v>0.056000000000000001</v>
      </c>
      <c r="G73" s="40"/>
      <c r="H73" s="46"/>
    </row>
    <row r="74" s="2" customFormat="1" ht="16.8" customHeight="1">
      <c r="A74" s="40"/>
      <c r="B74" s="46"/>
      <c r="C74" s="283" t="s">
        <v>119</v>
      </c>
      <c r="D74" s="283" t="s">
        <v>178</v>
      </c>
      <c r="E74" s="19" t="s">
        <v>28</v>
      </c>
      <c r="F74" s="284">
        <v>0.056000000000000001</v>
      </c>
      <c r="G74" s="40"/>
      <c r="H74" s="46"/>
    </row>
    <row r="75" s="2" customFormat="1" ht="16.8" customHeight="1">
      <c r="A75" s="40"/>
      <c r="B75" s="46"/>
      <c r="C75" s="285" t="s">
        <v>723</v>
      </c>
      <c r="D75" s="40"/>
      <c r="E75" s="40"/>
      <c r="F75" s="40"/>
      <c r="G75" s="40"/>
      <c r="H75" s="46"/>
    </row>
    <row r="76" s="2" customFormat="1">
      <c r="A76" s="40"/>
      <c r="B76" s="46"/>
      <c r="C76" s="283" t="s">
        <v>215</v>
      </c>
      <c r="D76" s="283" t="s">
        <v>726</v>
      </c>
      <c r="E76" s="19" t="s">
        <v>217</v>
      </c>
      <c r="F76" s="284">
        <v>0.056000000000000001</v>
      </c>
      <c r="G76" s="40"/>
      <c r="H76" s="46"/>
    </row>
    <row r="77" s="2" customFormat="1" ht="16.8" customHeight="1">
      <c r="A77" s="40"/>
      <c r="B77" s="46"/>
      <c r="C77" s="283" t="s">
        <v>228</v>
      </c>
      <c r="D77" s="283" t="s">
        <v>753</v>
      </c>
      <c r="E77" s="19" t="s">
        <v>217</v>
      </c>
      <c r="F77" s="284">
        <v>0.056000000000000001</v>
      </c>
      <c r="G77" s="40"/>
      <c r="H77" s="46"/>
    </row>
    <row r="78" s="2" customFormat="1" ht="16.8" customHeight="1">
      <c r="A78" s="40"/>
      <c r="B78" s="46"/>
      <c r="C78" s="283" t="s">
        <v>242</v>
      </c>
      <c r="D78" s="283" t="s">
        <v>754</v>
      </c>
      <c r="E78" s="19" t="s">
        <v>217</v>
      </c>
      <c r="F78" s="284">
        <v>0.056000000000000001</v>
      </c>
      <c r="G78" s="40"/>
      <c r="H78" s="46"/>
    </row>
    <row r="79" s="2" customFormat="1" ht="16.8" customHeight="1">
      <c r="A79" s="40"/>
      <c r="B79" s="46"/>
      <c r="C79" s="279" t="s">
        <v>101</v>
      </c>
      <c r="D79" s="280" t="s">
        <v>101</v>
      </c>
      <c r="E79" s="281" t="s">
        <v>28</v>
      </c>
      <c r="F79" s="282">
        <v>24.733000000000001</v>
      </c>
      <c r="G79" s="40"/>
      <c r="H79" s="46"/>
    </row>
    <row r="80" s="2" customFormat="1" ht="16.8" customHeight="1">
      <c r="A80" s="40"/>
      <c r="B80" s="46"/>
      <c r="C80" s="283" t="s">
        <v>28</v>
      </c>
      <c r="D80" s="283" t="s">
        <v>170</v>
      </c>
      <c r="E80" s="19" t="s">
        <v>28</v>
      </c>
      <c r="F80" s="284">
        <v>0</v>
      </c>
      <c r="G80" s="40"/>
      <c r="H80" s="46"/>
    </row>
    <row r="81" s="2" customFormat="1" ht="16.8" customHeight="1">
      <c r="A81" s="40"/>
      <c r="B81" s="46"/>
      <c r="C81" s="283" t="s">
        <v>28</v>
      </c>
      <c r="D81" s="283" t="s">
        <v>649</v>
      </c>
      <c r="E81" s="19" t="s">
        <v>28</v>
      </c>
      <c r="F81" s="284">
        <v>10.587999999999999</v>
      </c>
      <c r="G81" s="40"/>
      <c r="H81" s="46"/>
    </row>
    <row r="82" s="2" customFormat="1" ht="16.8" customHeight="1">
      <c r="A82" s="40"/>
      <c r="B82" s="46"/>
      <c r="C82" s="283" t="s">
        <v>28</v>
      </c>
      <c r="D82" s="283" t="s">
        <v>650</v>
      </c>
      <c r="E82" s="19" t="s">
        <v>28</v>
      </c>
      <c r="F82" s="284">
        <v>15.345000000000001</v>
      </c>
      <c r="G82" s="40"/>
      <c r="H82" s="46"/>
    </row>
    <row r="83" s="2" customFormat="1" ht="16.8" customHeight="1">
      <c r="A83" s="40"/>
      <c r="B83" s="46"/>
      <c r="C83" s="283" t="s">
        <v>28</v>
      </c>
      <c r="D83" s="283" t="s">
        <v>651</v>
      </c>
      <c r="E83" s="19" t="s">
        <v>28</v>
      </c>
      <c r="F83" s="284">
        <v>-1.2</v>
      </c>
      <c r="G83" s="40"/>
      <c r="H83" s="46"/>
    </row>
    <row r="84" s="2" customFormat="1" ht="16.8" customHeight="1">
      <c r="A84" s="40"/>
      <c r="B84" s="46"/>
      <c r="C84" s="283" t="s">
        <v>101</v>
      </c>
      <c r="D84" s="283" t="s">
        <v>178</v>
      </c>
      <c r="E84" s="19" t="s">
        <v>28</v>
      </c>
      <c r="F84" s="284">
        <v>24.733000000000001</v>
      </c>
      <c r="G84" s="40"/>
      <c r="H84" s="46"/>
    </row>
    <row r="85" s="2" customFormat="1" ht="16.8" customHeight="1">
      <c r="A85" s="40"/>
      <c r="B85" s="46"/>
      <c r="C85" s="285" t="s">
        <v>723</v>
      </c>
      <c r="D85" s="40"/>
      <c r="E85" s="40"/>
      <c r="F85" s="40"/>
      <c r="G85" s="40"/>
      <c r="H85" s="46"/>
    </row>
    <row r="86" s="2" customFormat="1" ht="16.8" customHeight="1">
      <c r="A86" s="40"/>
      <c r="B86" s="46"/>
      <c r="C86" s="283" t="s">
        <v>646</v>
      </c>
      <c r="D86" s="283" t="s">
        <v>755</v>
      </c>
      <c r="E86" s="19" t="s">
        <v>173</v>
      </c>
      <c r="F86" s="284">
        <v>24.733000000000001</v>
      </c>
      <c r="G86" s="40"/>
      <c r="H86" s="46"/>
    </row>
    <row r="87" s="2" customFormat="1" ht="16.8" customHeight="1">
      <c r="A87" s="40"/>
      <c r="B87" s="46"/>
      <c r="C87" s="283" t="s">
        <v>425</v>
      </c>
      <c r="D87" s="283" t="s">
        <v>756</v>
      </c>
      <c r="E87" s="19" t="s">
        <v>173</v>
      </c>
      <c r="F87" s="284">
        <v>24.733000000000001</v>
      </c>
      <c r="G87" s="40"/>
      <c r="H87" s="46"/>
    </row>
    <row r="88" s="2" customFormat="1">
      <c r="A88" s="40"/>
      <c r="B88" s="46"/>
      <c r="C88" s="283" t="s">
        <v>620</v>
      </c>
      <c r="D88" s="283" t="s">
        <v>757</v>
      </c>
      <c r="E88" s="19" t="s">
        <v>173</v>
      </c>
      <c r="F88" s="284">
        <v>33.006999999999998</v>
      </c>
      <c r="G88" s="40"/>
      <c r="H88" s="46"/>
    </row>
    <row r="89" s="2" customFormat="1" ht="16.8" customHeight="1">
      <c r="A89" s="40"/>
      <c r="B89" s="46"/>
      <c r="C89" s="283" t="s">
        <v>430</v>
      </c>
      <c r="D89" s="283" t="s">
        <v>758</v>
      </c>
      <c r="E89" s="19" t="s">
        <v>432</v>
      </c>
      <c r="F89" s="284">
        <v>2.9929999999999999</v>
      </c>
      <c r="G89" s="40"/>
      <c r="H89" s="46"/>
    </row>
    <row r="90" s="2" customFormat="1" ht="16.8" customHeight="1">
      <c r="A90" s="40"/>
      <c r="B90" s="46"/>
      <c r="C90" s="279" t="s">
        <v>103</v>
      </c>
      <c r="D90" s="280" t="s">
        <v>103</v>
      </c>
      <c r="E90" s="281" t="s">
        <v>28</v>
      </c>
      <c r="F90" s="282">
        <v>33.006999999999998</v>
      </c>
      <c r="G90" s="40"/>
      <c r="H90" s="46"/>
    </row>
    <row r="91" s="2" customFormat="1" ht="16.8" customHeight="1">
      <c r="A91" s="40"/>
      <c r="B91" s="46"/>
      <c r="C91" s="283" t="s">
        <v>28</v>
      </c>
      <c r="D91" s="283" t="s">
        <v>99</v>
      </c>
      <c r="E91" s="19" t="s">
        <v>28</v>
      </c>
      <c r="F91" s="284">
        <v>8.2739999999999991</v>
      </c>
      <c r="G91" s="40"/>
      <c r="H91" s="46"/>
    </row>
    <row r="92" s="2" customFormat="1" ht="16.8" customHeight="1">
      <c r="A92" s="40"/>
      <c r="B92" s="46"/>
      <c r="C92" s="283" t="s">
        <v>28</v>
      </c>
      <c r="D92" s="283" t="s">
        <v>101</v>
      </c>
      <c r="E92" s="19" t="s">
        <v>28</v>
      </c>
      <c r="F92" s="284">
        <v>24.733000000000001</v>
      </c>
      <c r="G92" s="40"/>
      <c r="H92" s="46"/>
    </row>
    <row r="93" s="2" customFormat="1" ht="16.8" customHeight="1">
      <c r="A93" s="40"/>
      <c r="B93" s="46"/>
      <c r="C93" s="283" t="s">
        <v>103</v>
      </c>
      <c r="D93" s="283" t="s">
        <v>178</v>
      </c>
      <c r="E93" s="19" t="s">
        <v>28</v>
      </c>
      <c r="F93" s="284">
        <v>33.006999999999998</v>
      </c>
      <c r="G93" s="40"/>
      <c r="H93" s="46"/>
    </row>
    <row r="94" s="2" customFormat="1" ht="16.8" customHeight="1">
      <c r="A94" s="40"/>
      <c r="B94" s="46"/>
      <c r="C94" s="285" t="s">
        <v>723</v>
      </c>
      <c r="D94" s="40"/>
      <c r="E94" s="40"/>
      <c r="F94" s="40"/>
      <c r="G94" s="40"/>
      <c r="H94" s="46"/>
    </row>
    <row r="95" s="2" customFormat="1">
      <c r="A95" s="40"/>
      <c r="B95" s="46"/>
      <c r="C95" s="283" t="s">
        <v>620</v>
      </c>
      <c r="D95" s="283" t="s">
        <v>757</v>
      </c>
      <c r="E95" s="19" t="s">
        <v>173</v>
      </c>
      <c r="F95" s="284">
        <v>33.006999999999998</v>
      </c>
      <c r="G95" s="40"/>
      <c r="H95" s="46"/>
    </row>
    <row r="96" s="2" customFormat="1">
      <c r="A96" s="40"/>
      <c r="B96" s="46"/>
      <c r="C96" s="283" t="s">
        <v>630</v>
      </c>
      <c r="D96" s="283" t="s">
        <v>759</v>
      </c>
      <c r="E96" s="19" t="s">
        <v>173</v>
      </c>
      <c r="F96" s="284">
        <v>33.006999999999998</v>
      </c>
      <c r="G96" s="40"/>
      <c r="H96" s="46"/>
    </row>
    <row r="97" s="2" customFormat="1" ht="16.8" customHeight="1">
      <c r="A97" s="40"/>
      <c r="B97" s="46"/>
      <c r="C97" s="283" t="s">
        <v>625</v>
      </c>
      <c r="D97" s="283" t="s">
        <v>760</v>
      </c>
      <c r="E97" s="19" t="s">
        <v>173</v>
      </c>
      <c r="F97" s="284">
        <v>36.308</v>
      </c>
      <c r="G97" s="40"/>
      <c r="H97" s="46"/>
    </row>
    <row r="98" s="2" customFormat="1" ht="16.8" customHeight="1">
      <c r="A98" s="40"/>
      <c r="B98" s="46"/>
      <c r="C98" s="279" t="s">
        <v>99</v>
      </c>
      <c r="D98" s="280" t="s">
        <v>99</v>
      </c>
      <c r="E98" s="281" t="s">
        <v>28</v>
      </c>
      <c r="F98" s="282">
        <v>8.2739999999999991</v>
      </c>
      <c r="G98" s="40"/>
      <c r="H98" s="46"/>
    </row>
    <row r="99" s="2" customFormat="1" ht="16.8" customHeight="1">
      <c r="A99" s="40"/>
      <c r="B99" s="46"/>
      <c r="C99" s="283" t="s">
        <v>28</v>
      </c>
      <c r="D99" s="283" t="s">
        <v>202</v>
      </c>
      <c r="E99" s="19" t="s">
        <v>28</v>
      </c>
      <c r="F99" s="284">
        <v>8.2739999999999991</v>
      </c>
      <c r="G99" s="40"/>
      <c r="H99" s="46"/>
    </row>
    <row r="100" s="2" customFormat="1" ht="16.8" customHeight="1">
      <c r="A100" s="40"/>
      <c r="B100" s="46"/>
      <c r="C100" s="283" t="s">
        <v>99</v>
      </c>
      <c r="D100" s="283" t="s">
        <v>178</v>
      </c>
      <c r="E100" s="19" t="s">
        <v>28</v>
      </c>
      <c r="F100" s="284">
        <v>8.2739999999999991</v>
      </c>
      <c r="G100" s="40"/>
      <c r="H100" s="46"/>
    </row>
    <row r="101" s="2" customFormat="1" ht="16.8" customHeight="1">
      <c r="A101" s="40"/>
      <c r="B101" s="46"/>
      <c r="C101" s="285" t="s">
        <v>723</v>
      </c>
      <c r="D101" s="40"/>
      <c r="E101" s="40"/>
      <c r="F101" s="40"/>
      <c r="G101" s="40"/>
      <c r="H101" s="46"/>
    </row>
    <row r="102" s="2" customFormat="1" ht="16.8" customHeight="1">
      <c r="A102" s="40"/>
      <c r="B102" s="46"/>
      <c r="C102" s="283" t="s">
        <v>198</v>
      </c>
      <c r="D102" s="283" t="s">
        <v>761</v>
      </c>
      <c r="E102" s="19" t="s">
        <v>173</v>
      </c>
      <c r="F102" s="284">
        <v>8.2739999999999991</v>
      </c>
      <c r="G102" s="40"/>
      <c r="H102" s="46"/>
    </row>
    <row r="103" s="2" customFormat="1" ht="16.8" customHeight="1">
      <c r="A103" s="40"/>
      <c r="B103" s="46"/>
      <c r="C103" s="283" t="s">
        <v>204</v>
      </c>
      <c r="D103" s="283" t="s">
        <v>762</v>
      </c>
      <c r="E103" s="19" t="s">
        <v>173</v>
      </c>
      <c r="F103" s="284">
        <v>8.2739999999999991</v>
      </c>
      <c r="G103" s="40"/>
      <c r="H103" s="46"/>
    </row>
    <row r="104" s="2" customFormat="1">
      <c r="A104" s="40"/>
      <c r="B104" s="46"/>
      <c r="C104" s="283" t="s">
        <v>620</v>
      </c>
      <c r="D104" s="283" t="s">
        <v>757</v>
      </c>
      <c r="E104" s="19" t="s">
        <v>173</v>
      </c>
      <c r="F104" s="284">
        <v>33.006999999999998</v>
      </c>
      <c r="G104" s="40"/>
      <c r="H104" s="46"/>
    </row>
    <row r="105" s="2" customFormat="1" ht="16.8" customHeight="1">
      <c r="A105" s="40"/>
      <c r="B105" s="46"/>
      <c r="C105" s="279" t="s">
        <v>105</v>
      </c>
      <c r="D105" s="280" t="s">
        <v>105</v>
      </c>
      <c r="E105" s="281" t="s">
        <v>28</v>
      </c>
      <c r="F105" s="282">
        <v>3.3900000000000001</v>
      </c>
      <c r="G105" s="40"/>
      <c r="H105" s="46"/>
    </row>
    <row r="106" s="2" customFormat="1" ht="16.8" customHeight="1">
      <c r="A106" s="40"/>
      <c r="B106" s="46"/>
      <c r="C106" s="283" t="s">
        <v>28</v>
      </c>
      <c r="D106" s="283" t="s">
        <v>170</v>
      </c>
      <c r="E106" s="19" t="s">
        <v>28</v>
      </c>
      <c r="F106" s="284">
        <v>0</v>
      </c>
      <c r="G106" s="40"/>
      <c r="H106" s="46"/>
    </row>
    <row r="107" s="2" customFormat="1" ht="16.8" customHeight="1">
      <c r="A107" s="40"/>
      <c r="B107" s="46"/>
      <c r="C107" s="283" t="s">
        <v>28</v>
      </c>
      <c r="D107" s="283" t="s">
        <v>106</v>
      </c>
      <c r="E107" s="19" t="s">
        <v>28</v>
      </c>
      <c r="F107" s="284">
        <v>3.3900000000000001</v>
      </c>
      <c r="G107" s="40"/>
      <c r="H107" s="46"/>
    </row>
    <row r="108" s="2" customFormat="1" ht="16.8" customHeight="1">
      <c r="A108" s="40"/>
      <c r="B108" s="46"/>
      <c r="C108" s="283" t="s">
        <v>105</v>
      </c>
      <c r="D108" s="283" t="s">
        <v>178</v>
      </c>
      <c r="E108" s="19" t="s">
        <v>28</v>
      </c>
      <c r="F108" s="284">
        <v>3.3900000000000001</v>
      </c>
      <c r="G108" s="40"/>
      <c r="H108" s="46"/>
    </row>
    <row r="109" s="2" customFormat="1" ht="16.8" customHeight="1">
      <c r="A109" s="40"/>
      <c r="B109" s="46"/>
      <c r="C109" s="285" t="s">
        <v>723</v>
      </c>
      <c r="D109" s="40"/>
      <c r="E109" s="40"/>
      <c r="F109" s="40"/>
      <c r="G109" s="40"/>
      <c r="H109" s="46"/>
    </row>
    <row r="110" s="2" customFormat="1" ht="16.8" customHeight="1">
      <c r="A110" s="40"/>
      <c r="B110" s="46"/>
      <c r="C110" s="283" t="s">
        <v>495</v>
      </c>
      <c r="D110" s="283" t="s">
        <v>763</v>
      </c>
      <c r="E110" s="19" t="s">
        <v>173</v>
      </c>
      <c r="F110" s="284">
        <v>3.3900000000000001</v>
      </c>
      <c r="G110" s="40"/>
      <c r="H110" s="46"/>
    </row>
    <row r="111" s="2" customFormat="1" ht="16.8" customHeight="1">
      <c r="A111" s="40"/>
      <c r="B111" s="46"/>
      <c r="C111" s="283" t="s">
        <v>470</v>
      </c>
      <c r="D111" s="283" t="s">
        <v>764</v>
      </c>
      <c r="E111" s="19" t="s">
        <v>173</v>
      </c>
      <c r="F111" s="284">
        <v>7.1399999999999997</v>
      </c>
      <c r="G111" s="40"/>
      <c r="H111" s="46"/>
    </row>
    <row r="112" s="2" customFormat="1" ht="16.8" customHeight="1">
      <c r="A112" s="40"/>
      <c r="B112" s="46"/>
      <c r="C112" s="279" t="s">
        <v>108</v>
      </c>
      <c r="D112" s="280" t="s">
        <v>108</v>
      </c>
      <c r="E112" s="281" t="s">
        <v>28</v>
      </c>
      <c r="F112" s="282">
        <v>3.75</v>
      </c>
      <c r="G112" s="40"/>
      <c r="H112" s="46"/>
    </row>
    <row r="113" s="2" customFormat="1" ht="16.8" customHeight="1">
      <c r="A113" s="40"/>
      <c r="B113" s="46"/>
      <c r="C113" s="283" t="s">
        <v>28</v>
      </c>
      <c r="D113" s="283" t="s">
        <v>170</v>
      </c>
      <c r="E113" s="19" t="s">
        <v>28</v>
      </c>
      <c r="F113" s="284">
        <v>0</v>
      </c>
      <c r="G113" s="40"/>
      <c r="H113" s="46"/>
    </row>
    <row r="114" s="2" customFormat="1" ht="16.8" customHeight="1">
      <c r="A114" s="40"/>
      <c r="B114" s="46"/>
      <c r="C114" s="283" t="s">
        <v>28</v>
      </c>
      <c r="D114" s="283" t="s">
        <v>488</v>
      </c>
      <c r="E114" s="19" t="s">
        <v>28</v>
      </c>
      <c r="F114" s="284">
        <v>1.8999999999999999</v>
      </c>
      <c r="G114" s="40"/>
      <c r="H114" s="46"/>
    </row>
    <row r="115" s="2" customFormat="1" ht="16.8" customHeight="1">
      <c r="A115" s="40"/>
      <c r="B115" s="46"/>
      <c r="C115" s="283" t="s">
        <v>28</v>
      </c>
      <c r="D115" s="283" t="s">
        <v>306</v>
      </c>
      <c r="E115" s="19" t="s">
        <v>28</v>
      </c>
      <c r="F115" s="284">
        <v>1.8500000000000001</v>
      </c>
      <c r="G115" s="40"/>
      <c r="H115" s="46"/>
    </row>
    <row r="116" s="2" customFormat="1" ht="16.8" customHeight="1">
      <c r="A116" s="40"/>
      <c r="B116" s="46"/>
      <c r="C116" s="283" t="s">
        <v>108</v>
      </c>
      <c r="D116" s="283" t="s">
        <v>178</v>
      </c>
      <c r="E116" s="19" t="s">
        <v>28</v>
      </c>
      <c r="F116" s="284">
        <v>3.75</v>
      </c>
      <c r="G116" s="40"/>
      <c r="H116" s="46"/>
    </row>
    <row r="117" s="2" customFormat="1" ht="16.8" customHeight="1">
      <c r="A117" s="40"/>
      <c r="B117" s="46"/>
      <c r="C117" s="285" t="s">
        <v>723</v>
      </c>
      <c r="D117" s="40"/>
      <c r="E117" s="40"/>
      <c r="F117" s="40"/>
      <c r="G117" s="40"/>
      <c r="H117" s="46"/>
    </row>
    <row r="118" s="2" customFormat="1" ht="16.8" customHeight="1">
      <c r="A118" s="40"/>
      <c r="B118" s="46"/>
      <c r="C118" s="283" t="s">
        <v>485</v>
      </c>
      <c r="D118" s="283" t="s">
        <v>765</v>
      </c>
      <c r="E118" s="19" t="s">
        <v>173</v>
      </c>
      <c r="F118" s="284">
        <v>3.75</v>
      </c>
      <c r="G118" s="40"/>
      <c r="H118" s="46"/>
    </row>
    <row r="119" s="2" customFormat="1" ht="16.8" customHeight="1">
      <c r="A119" s="40"/>
      <c r="B119" s="46"/>
      <c r="C119" s="283" t="s">
        <v>470</v>
      </c>
      <c r="D119" s="283" t="s">
        <v>764</v>
      </c>
      <c r="E119" s="19" t="s">
        <v>173</v>
      </c>
      <c r="F119" s="284">
        <v>7.1399999999999997</v>
      </c>
      <c r="G119" s="40"/>
      <c r="H119" s="46"/>
    </row>
    <row r="120" s="2" customFormat="1" ht="16.8" customHeight="1">
      <c r="A120" s="40"/>
      <c r="B120" s="46"/>
      <c r="C120" s="283" t="s">
        <v>475</v>
      </c>
      <c r="D120" s="283" t="s">
        <v>766</v>
      </c>
      <c r="E120" s="19" t="s">
        <v>173</v>
      </c>
      <c r="F120" s="284">
        <v>3.75</v>
      </c>
      <c r="G120" s="40"/>
      <c r="H120" s="46"/>
    </row>
    <row r="121" s="2" customFormat="1" ht="16.8" customHeight="1">
      <c r="A121" s="40"/>
      <c r="B121" s="46"/>
      <c r="C121" s="283" t="s">
        <v>490</v>
      </c>
      <c r="D121" s="283" t="s">
        <v>491</v>
      </c>
      <c r="E121" s="19" t="s">
        <v>173</v>
      </c>
      <c r="F121" s="284">
        <v>3.9380000000000002</v>
      </c>
      <c r="G121" s="40"/>
      <c r="H121" s="46"/>
    </row>
    <row r="122" s="2" customFormat="1" ht="16.8" customHeight="1">
      <c r="A122" s="40"/>
      <c r="B122" s="46"/>
      <c r="C122" s="279" t="s">
        <v>111</v>
      </c>
      <c r="D122" s="280" t="s">
        <v>111</v>
      </c>
      <c r="E122" s="281" t="s">
        <v>28</v>
      </c>
      <c r="F122" s="282">
        <v>7.1399999999999997</v>
      </c>
      <c r="G122" s="40"/>
      <c r="H122" s="46"/>
    </row>
    <row r="123" s="2" customFormat="1" ht="16.8" customHeight="1">
      <c r="A123" s="40"/>
      <c r="B123" s="46"/>
      <c r="C123" s="283" t="s">
        <v>28</v>
      </c>
      <c r="D123" s="283" t="s">
        <v>105</v>
      </c>
      <c r="E123" s="19" t="s">
        <v>28</v>
      </c>
      <c r="F123" s="284">
        <v>3.3900000000000001</v>
      </c>
      <c r="G123" s="40"/>
      <c r="H123" s="46"/>
    </row>
    <row r="124" s="2" customFormat="1" ht="16.8" customHeight="1">
      <c r="A124" s="40"/>
      <c r="B124" s="46"/>
      <c r="C124" s="283" t="s">
        <v>28</v>
      </c>
      <c r="D124" s="283" t="s">
        <v>108</v>
      </c>
      <c r="E124" s="19" t="s">
        <v>28</v>
      </c>
      <c r="F124" s="284">
        <v>3.75</v>
      </c>
      <c r="G124" s="40"/>
      <c r="H124" s="46"/>
    </row>
    <row r="125" s="2" customFormat="1" ht="16.8" customHeight="1">
      <c r="A125" s="40"/>
      <c r="B125" s="46"/>
      <c r="C125" s="283" t="s">
        <v>111</v>
      </c>
      <c r="D125" s="283" t="s">
        <v>178</v>
      </c>
      <c r="E125" s="19" t="s">
        <v>28</v>
      </c>
      <c r="F125" s="284">
        <v>7.1399999999999997</v>
      </c>
      <c r="G125" s="40"/>
      <c r="H125" s="46"/>
    </row>
    <row r="126" s="2" customFormat="1" ht="16.8" customHeight="1">
      <c r="A126" s="40"/>
      <c r="B126" s="46"/>
      <c r="C126" s="285" t="s">
        <v>723</v>
      </c>
      <c r="D126" s="40"/>
      <c r="E126" s="40"/>
      <c r="F126" s="40"/>
      <c r="G126" s="40"/>
      <c r="H126" s="46"/>
    </row>
    <row r="127" s="2" customFormat="1" ht="16.8" customHeight="1">
      <c r="A127" s="40"/>
      <c r="B127" s="46"/>
      <c r="C127" s="283" t="s">
        <v>470</v>
      </c>
      <c r="D127" s="283" t="s">
        <v>764</v>
      </c>
      <c r="E127" s="19" t="s">
        <v>173</v>
      </c>
      <c r="F127" s="284">
        <v>7.1399999999999997</v>
      </c>
      <c r="G127" s="40"/>
      <c r="H127" s="46"/>
    </row>
    <row r="128" s="2" customFormat="1" ht="16.8" customHeight="1">
      <c r="A128" s="40"/>
      <c r="B128" s="46"/>
      <c r="C128" s="283" t="s">
        <v>480</v>
      </c>
      <c r="D128" s="283" t="s">
        <v>767</v>
      </c>
      <c r="E128" s="19" t="s">
        <v>173</v>
      </c>
      <c r="F128" s="284">
        <v>7.1399999999999997</v>
      </c>
      <c r="G128" s="40"/>
      <c r="H128" s="46"/>
    </row>
    <row r="129" s="2" customFormat="1">
      <c r="A129" s="40"/>
      <c r="B129" s="46"/>
      <c r="C129" s="283" t="s">
        <v>660</v>
      </c>
      <c r="D129" s="283" t="s">
        <v>768</v>
      </c>
      <c r="E129" s="19" t="s">
        <v>173</v>
      </c>
      <c r="F129" s="284">
        <v>7.1399999999999997</v>
      </c>
      <c r="G129" s="40"/>
      <c r="H129" s="46"/>
    </row>
    <row r="130" s="2" customFormat="1" ht="16.8" customHeight="1">
      <c r="A130" s="40"/>
      <c r="B130" s="46"/>
      <c r="C130" s="279" t="s">
        <v>96</v>
      </c>
      <c r="D130" s="280" t="s">
        <v>96</v>
      </c>
      <c r="E130" s="281" t="s">
        <v>28</v>
      </c>
      <c r="F130" s="282">
        <v>4.1369999999999996</v>
      </c>
      <c r="G130" s="40"/>
      <c r="H130" s="46"/>
    </row>
    <row r="131" s="2" customFormat="1" ht="16.8" customHeight="1">
      <c r="A131" s="40"/>
      <c r="B131" s="46"/>
      <c r="C131" s="283" t="s">
        <v>28</v>
      </c>
      <c r="D131" s="283" t="s">
        <v>170</v>
      </c>
      <c r="E131" s="19" t="s">
        <v>28</v>
      </c>
      <c r="F131" s="284">
        <v>0</v>
      </c>
      <c r="G131" s="40"/>
      <c r="H131" s="46"/>
    </row>
    <row r="132" s="2" customFormat="1" ht="16.8" customHeight="1">
      <c r="A132" s="40"/>
      <c r="B132" s="46"/>
      <c r="C132" s="283" t="s">
        <v>28</v>
      </c>
      <c r="D132" s="283" t="s">
        <v>176</v>
      </c>
      <c r="E132" s="19" t="s">
        <v>28</v>
      </c>
      <c r="F132" s="284">
        <v>5.5579999999999998</v>
      </c>
      <c r="G132" s="40"/>
      <c r="H132" s="46"/>
    </row>
    <row r="133" s="2" customFormat="1" ht="16.8" customHeight="1">
      <c r="A133" s="40"/>
      <c r="B133" s="46"/>
      <c r="C133" s="283" t="s">
        <v>28</v>
      </c>
      <c r="D133" s="283" t="s">
        <v>177</v>
      </c>
      <c r="E133" s="19" t="s">
        <v>28</v>
      </c>
      <c r="F133" s="284">
        <v>-1.421</v>
      </c>
      <c r="G133" s="40"/>
      <c r="H133" s="46"/>
    </row>
    <row r="134" s="2" customFormat="1" ht="16.8" customHeight="1">
      <c r="A134" s="40"/>
      <c r="B134" s="46"/>
      <c r="C134" s="283" t="s">
        <v>96</v>
      </c>
      <c r="D134" s="283" t="s">
        <v>178</v>
      </c>
      <c r="E134" s="19" t="s">
        <v>28</v>
      </c>
      <c r="F134" s="284">
        <v>4.1369999999999996</v>
      </c>
      <c r="G134" s="40"/>
      <c r="H134" s="46"/>
    </row>
    <row r="135" s="2" customFormat="1" ht="16.8" customHeight="1">
      <c r="A135" s="40"/>
      <c r="B135" s="46"/>
      <c r="C135" s="285" t="s">
        <v>723</v>
      </c>
      <c r="D135" s="40"/>
      <c r="E135" s="40"/>
      <c r="F135" s="40"/>
      <c r="G135" s="40"/>
      <c r="H135" s="46"/>
    </row>
    <row r="136" s="2" customFormat="1" ht="16.8" customHeight="1">
      <c r="A136" s="40"/>
      <c r="B136" s="46"/>
      <c r="C136" s="283" t="s">
        <v>171</v>
      </c>
      <c r="D136" s="283" t="s">
        <v>769</v>
      </c>
      <c r="E136" s="19" t="s">
        <v>173</v>
      </c>
      <c r="F136" s="284">
        <v>4.1369999999999996</v>
      </c>
      <c r="G136" s="40"/>
      <c r="H136" s="46"/>
    </row>
    <row r="137" s="2" customFormat="1" ht="16.8" customHeight="1">
      <c r="A137" s="40"/>
      <c r="B137" s="46"/>
      <c r="C137" s="283" t="s">
        <v>198</v>
      </c>
      <c r="D137" s="283" t="s">
        <v>761</v>
      </c>
      <c r="E137" s="19" t="s">
        <v>173</v>
      </c>
      <c r="F137" s="284">
        <v>8.2739999999999991</v>
      </c>
      <c r="G137" s="40"/>
      <c r="H137" s="46"/>
    </row>
    <row r="138" s="2" customFormat="1" ht="7.44" customHeight="1">
      <c r="A138" s="40"/>
      <c r="B138" s="159"/>
      <c r="C138" s="160"/>
      <c r="D138" s="160"/>
      <c r="E138" s="160"/>
      <c r="F138" s="160"/>
      <c r="G138" s="160"/>
      <c r="H138" s="46"/>
    </row>
    <row r="139" s="2" customFormat="1">
      <c r="A139" s="40"/>
      <c r="B139" s="40"/>
      <c r="C139" s="40"/>
      <c r="D139" s="40"/>
      <c r="E139" s="40"/>
      <c r="F139" s="40"/>
      <c r="G139" s="40"/>
      <c r="H139" s="40"/>
    </row>
  </sheetData>
  <sheetProtection sheet="1" formatColumns="0" formatRows="0" objects="1" scenarios="1" spinCount="100000" saltValue="+jHGu7RJzadE3LQKwmsPrFEJvcArKtS1VUjTtlBOZdmtBV+Gh9KU7U6NvjXHBdyGoPajrKSPN/SpY+gLighfZw==" hashValue="4sa1EVMlYtIGqBlxlKgkUs4xc2/B/5xwwsyXCsKKtZ3DTNi+zMIq/vXd7qfIKXZAzLbc0uP+PSCLKHYA6zJ4nA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6" customFormat="1" ht="45" customHeight="1">
      <c r="B3" s="290"/>
      <c r="C3" s="291" t="s">
        <v>770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771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772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773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774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775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776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777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778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779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780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81</v>
      </c>
      <c r="F18" s="297" t="s">
        <v>781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782</v>
      </c>
      <c r="F19" s="297" t="s">
        <v>783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784</v>
      </c>
      <c r="F20" s="297" t="s">
        <v>785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786</v>
      </c>
      <c r="F21" s="297" t="s">
        <v>787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681</v>
      </c>
      <c r="F22" s="297" t="s">
        <v>682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788</v>
      </c>
      <c r="F23" s="297" t="s">
        <v>789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790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791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792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793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794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795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796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797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798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143</v>
      </c>
      <c r="F36" s="297"/>
      <c r="G36" s="297" t="s">
        <v>799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800</v>
      </c>
      <c r="F37" s="297"/>
      <c r="G37" s="297" t="s">
        <v>801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55</v>
      </c>
      <c r="F38" s="297"/>
      <c r="G38" s="297" t="s">
        <v>802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56</v>
      </c>
      <c r="F39" s="297"/>
      <c r="G39" s="297" t="s">
        <v>803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144</v>
      </c>
      <c r="F40" s="297"/>
      <c r="G40" s="297" t="s">
        <v>804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145</v>
      </c>
      <c r="F41" s="297"/>
      <c r="G41" s="297" t="s">
        <v>805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806</v>
      </c>
      <c r="F42" s="297"/>
      <c r="G42" s="297" t="s">
        <v>807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808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809</v>
      </c>
      <c r="F44" s="297"/>
      <c r="G44" s="297" t="s">
        <v>810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147</v>
      </c>
      <c r="F45" s="297"/>
      <c r="G45" s="297" t="s">
        <v>811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812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813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814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815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816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817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818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819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820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821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822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823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824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825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826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827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828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829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830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831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832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833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834</v>
      </c>
      <c r="D76" s="315"/>
      <c r="E76" s="315"/>
      <c r="F76" s="315" t="s">
        <v>835</v>
      </c>
      <c r="G76" s="316"/>
      <c r="H76" s="315" t="s">
        <v>56</v>
      </c>
      <c r="I76" s="315" t="s">
        <v>59</v>
      </c>
      <c r="J76" s="315" t="s">
        <v>836</v>
      </c>
      <c r="K76" s="314"/>
    </row>
    <row r="77" s="1" customFormat="1" ht="17.25" customHeight="1">
      <c r="B77" s="312"/>
      <c r="C77" s="317" t="s">
        <v>837</v>
      </c>
      <c r="D77" s="317"/>
      <c r="E77" s="317"/>
      <c r="F77" s="318" t="s">
        <v>838</v>
      </c>
      <c r="G77" s="319"/>
      <c r="H77" s="317"/>
      <c r="I77" s="317"/>
      <c r="J77" s="317" t="s">
        <v>839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55</v>
      </c>
      <c r="D79" s="322"/>
      <c r="E79" s="322"/>
      <c r="F79" s="323" t="s">
        <v>840</v>
      </c>
      <c r="G79" s="324"/>
      <c r="H79" s="300" t="s">
        <v>841</v>
      </c>
      <c r="I79" s="300" t="s">
        <v>842</v>
      </c>
      <c r="J79" s="300">
        <v>20</v>
      </c>
      <c r="K79" s="314"/>
    </row>
    <row r="80" s="1" customFormat="1" ht="15" customHeight="1">
      <c r="B80" s="312"/>
      <c r="C80" s="300" t="s">
        <v>843</v>
      </c>
      <c r="D80" s="300"/>
      <c r="E80" s="300"/>
      <c r="F80" s="323" t="s">
        <v>840</v>
      </c>
      <c r="G80" s="324"/>
      <c r="H80" s="300" t="s">
        <v>844</v>
      </c>
      <c r="I80" s="300" t="s">
        <v>842</v>
      </c>
      <c r="J80" s="300">
        <v>120</v>
      </c>
      <c r="K80" s="314"/>
    </row>
    <row r="81" s="1" customFormat="1" ht="15" customHeight="1">
      <c r="B81" s="325"/>
      <c r="C81" s="300" t="s">
        <v>845</v>
      </c>
      <c r="D81" s="300"/>
      <c r="E81" s="300"/>
      <c r="F81" s="323" t="s">
        <v>846</v>
      </c>
      <c r="G81" s="324"/>
      <c r="H81" s="300" t="s">
        <v>847</v>
      </c>
      <c r="I81" s="300" t="s">
        <v>842</v>
      </c>
      <c r="J81" s="300">
        <v>50</v>
      </c>
      <c r="K81" s="314"/>
    </row>
    <row r="82" s="1" customFormat="1" ht="15" customHeight="1">
      <c r="B82" s="325"/>
      <c r="C82" s="300" t="s">
        <v>848</v>
      </c>
      <c r="D82" s="300"/>
      <c r="E82" s="300"/>
      <c r="F82" s="323" t="s">
        <v>840</v>
      </c>
      <c r="G82" s="324"/>
      <c r="H82" s="300" t="s">
        <v>849</v>
      </c>
      <c r="I82" s="300" t="s">
        <v>850</v>
      </c>
      <c r="J82" s="300"/>
      <c r="K82" s="314"/>
    </row>
    <row r="83" s="1" customFormat="1" ht="15" customHeight="1">
      <c r="B83" s="325"/>
      <c r="C83" s="326" t="s">
        <v>851</v>
      </c>
      <c r="D83" s="326"/>
      <c r="E83" s="326"/>
      <c r="F83" s="327" t="s">
        <v>846</v>
      </c>
      <c r="G83" s="326"/>
      <c r="H83" s="326" t="s">
        <v>852</v>
      </c>
      <c r="I83" s="326" t="s">
        <v>842</v>
      </c>
      <c r="J83" s="326">
        <v>15</v>
      </c>
      <c r="K83" s="314"/>
    </row>
    <row r="84" s="1" customFormat="1" ht="15" customHeight="1">
      <c r="B84" s="325"/>
      <c r="C84" s="326" t="s">
        <v>853</v>
      </c>
      <c r="D84" s="326"/>
      <c r="E84" s="326"/>
      <c r="F84" s="327" t="s">
        <v>846</v>
      </c>
      <c r="G84" s="326"/>
      <c r="H84" s="326" t="s">
        <v>854</v>
      </c>
      <c r="I84" s="326" t="s">
        <v>842</v>
      </c>
      <c r="J84" s="326">
        <v>15</v>
      </c>
      <c r="K84" s="314"/>
    </row>
    <row r="85" s="1" customFormat="1" ht="15" customHeight="1">
      <c r="B85" s="325"/>
      <c r="C85" s="326" t="s">
        <v>855</v>
      </c>
      <c r="D85" s="326"/>
      <c r="E85" s="326"/>
      <c r="F85" s="327" t="s">
        <v>846</v>
      </c>
      <c r="G85" s="326"/>
      <c r="H85" s="326" t="s">
        <v>856</v>
      </c>
      <c r="I85" s="326" t="s">
        <v>842</v>
      </c>
      <c r="J85" s="326">
        <v>20</v>
      </c>
      <c r="K85" s="314"/>
    </row>
    <row r="86" s="1" customFormat="1" ht="15" customHeight="1">
      <c r="B86" s="325"/>
      <c r="C86" s="326" t="s">
        <v>857</v>
      </c>
      <c r="D86" s="326"/>
      <c r="E86" s="326"/>
      <c r="F86" s="327" t="s">
        <v>846</v>
      </c>
      <c r="G86" s="326"/>
      <c r="H86" s="326" t="s">
        <v>858</v>
      </c>
      <c r="I86" s="326" t="s">
        <v>842</v>
      </c>
      <c r="J86" s="326">
        <v>20</v>
      </c>
      <c r="K86" s="314"/>
    </row>
    <row r="87" s="1" customFormat="1" ht="15" customHeight="1">
      <c r="B87" s="325"/>
      <c r="C87" s="300" t="s">
        <v>859</v>
      </c>
      <c r="D87" s="300"/>
      <c r="E87" s="300"/>
      <c r="F87" s="323" t="s">
        <v>846</v>
      </c>
      <c r="G87" s="324"/>
      <c r="H87" s="300" t="s">
        <v>860</v>
      </c>
      <c r="I87" s="300" t="s">
        <v>842</v>
      </c>
      <c r="J87" s="300">
        <v>50</v>
      </c>
      <c r="K87" s="314"/>
    </row>
    <row r="88" s="1" customFormat="1" ht="15" customHeight="1">
      <c r="B88" s="325"/>
      <c r="C88" s="300" t="s">
        <v>861</v>
      </c>
      <c r="D88" s="300"/>
      <c r="E88" s="300"/>
      <c r="F88" s="323" t="s">
        <v>846</v>
      </c>
      <c r="G88" s="324"/>
      <c r="H88" s="300" t="s">
        <v>862</v>
      </c>
      <c r="I88" s="300" t="s">
        <v>842</v>
      </c>
      <c r="J88" s="300">
        <v>20</v>
      </c>
      <c r="K88" s="314"/>
    </row>
    <row r="89" s="1" customFormat="1" ht="15" customHeight="1">
      <c r="B89" s="325"/>
      <c r="C89" s="300" t="s">
        <v>863</v>
      </c>
      <c r="D89" s="300"/>
      <c r="E89" s="300"/>
      <c r="F89" s="323" t="s">
        <v>846</v>
      </c>
      <c r="G89" s="324"/>
      <c r="H89" s="300" t="s">
        <v>864</v>
      </c>
      <c r="I89" s="300" t="s">
        <v>842</v>
      </c>
      <c r="J89" s="300">
        <v>20</v>
      </c>
      <c r="K89" s="314"/>
    </row>
    <row r="90" s="1" customFormat="1" ht="15" customHeight="1">
      <c r="B90" s="325"/>
      <c r="C90" s="300" t="s">
        <v>865</v>
      </c>
      <c r="D90" s="300"/>
      <c r="E90" s="300"/>
      <c r="F90" s="323" t="s">
        <v>846</v>
      </c>
      <c r="G90" s="324"/>
      <c r="H90" s="300" t="s">
        <v>866</v>
      </c>
      <c r="I90" s="300" t="s">
        <v>842</v>
      </c>
      <c r="J90" s="300">
        <v>50</v>
      </c>
      <c r="K90" s="314"/>
    </row>
    <row r="91" s="1" customFormat="1" ht="15" customHeight="1">
      <c r="B91" s="325"/>
      <c r="C91" s="300" t="s">
        <v>867</v>
      </c>
      <c r="D91" s="300"/>
      <c r="E91" s="300"/>
      <c r="F91" s="323" t="s">
        <v>846</v>
      </c>
      <c r="G91" s="324"/>
      <c r="H91" s="300" t="s">
        <v>867</v>
      </c>
      <c r="I91" s="300" t="s">
        <v>842</v>
      </c>
      <c r="J91" s="300">
        <v>50</v>
      </c>
      <c r="K91" s="314"/>
    </row>
    <row r="92" s="1" customFormat="1" ht="15" customHeight="1">
      <c r="B92" s="325"/>
      <c r="C92" s="300" t="s">
        <v>868</v>
      </c>
      <c r="D92" s="300"/>
      <c r="E92" s="300"/>
      <c r="F92" s="323" t="s">
        <v>846</v>
      </c>
      <c r="G92" s="324"/>
      <c r="H92" s="300" t="s">
        <v>869</v>
      </c>
      <c r="I92" s="300" t="s">
        <v>842</v>
      </c>
      <c r="J92" s="300">
        <v>255</v>
      </c>
      <c r="K92" s="314"/>
    </row>
    <row r="93" s="1" customFormat="1" ht="15" customHeight="1">
      <c r="B93" s="325"/>
      <c r="C93" s="300" t="s">
        <v>870</v>
      </c>
      <c r="D93" s="300"/>
      <c r="E93" s="300"/>
      <c r="F93" s="323" t="s">
        <v>840</v>
      </c>
      <c r="G93" s="324"/>
      <c r="H93" s="300" t="s">
        <v>871</v>
      </c>
      <c r="I93" s="300" t="s">
        <v>872</v>
      </c>
      <c r="J93" s="300"/>
      <c r="K93" s="314"/>
    </row>
    <row r="94" s="1" customFormat="1" ht="15" customHeight="1">
      <c r="B94" s="325"/>
      <c r="C94" s="300" t="s">
        <v>873</v>
      </c>
      <c r="D94" s="300"/>
      <c r="E94" s="300"/>
      <c r="F94" s="323" t="s">
        <v>840</v>
      </c>
      <c r="G94" s="324"/>
      <c r="H94" s="300" t="s">
        <v>874</v>
      </c>
      <c r="I94" s="300" t="s">
        <v>875</v>
      </c>
      <c r="J94" s="300"/>
      <c r="K94" s="314"/>
    </row>
    <row r="95" s="1" customFormat="1" ht="15" customHeight="1">
      <c r="B95" s="325"/>
      <c r="C95" s="300" t="s">
        <v>876</v>
      </c>
      <c r="D95" s="300"/>
      <c r="E95" s="300"/>
      <c r="F95" s="323" t="s">
        <v>840</v>
      </c>
      <c r="G95" s="324"/>
      <c r="H95" s="300" t="s">
        <v>876</v>
      </c>
      <c r="I95" s="300" t="s">
        <v>875</v>
      </c>
      <c r="J95" s="300"/>
      <c r="K95" s="314"/>
    </row>
    <row r="96" s="1" customFormat="1" ht="15" customHeight="1">
      <c r="B96" s="325"/>
      <c r="C96" s="300" t="s">
        <v>40</v>
      </c>
      <c r="D96" s="300"/>
      <c r="E96" s="300"/>
      <c r="F96" s="323" t="s">
        <v>840</v>
      </c>
      <c r="G96" s="324"/>
      <c r="H96" s="300" t="s">
        <v>877</v>
      </c>
      <c r="I96" s="300" t="s">
        <v>875</v>
      </c>
      <c r="J96" s="300"/>
      <c r="K96" s="314"/>
    </row>
    <row r="97" s="1" customFormat="1" ht="15" customHeight="1">
      <c r="B97" s="325"/>
      <c r="C97" s="300" t="s">
        <v>50</v>
      </c>
      <c r="D97" s="300"/>
      <c r="E97" s="300"/>
      <c r="F97" s="323" t="s">
        <v>840</v>
      </c>
      <c r="G97" s="324"/>
      <c r="H97" s="300" t="s">
        <v>878</v>
      </c>
      <c r="I97" s="300" t="s">
        <v>875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879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834</v>
      </c>
      <c r="D103" s="315"/>
      <c r="E103" s="315"/>
      <c r="F103" s="315" t="s">
        <v>835</v>
      </c>
      <c r="G103" s="316"/>
      <c r="H103" s="315" t="s">
        <v>56</v>
      </c>
      <c r="I103" s="315" t="s">
        <v>59</v>
      </c>
      <c r="J103" s="315" t="s">
        <v>836</v>
      </c>
      <c r="K103" s="314"/>
    </row>
    <row r="104" s="1" customFormat="1" ht="17.25" customHeight="1">
      <c r="B104" s="312"/>
      <c r="C104" s="317" t="s">
        <v>837</v>
      </c>
      <c r="D104" s="317"/>
      <c r="E104" s="317"/>
      <c r="F104" s="318" t="s">
        <v>838</v>
      </c>
      <c r="G104" s="319"/>
      <c r="H104" s="317"/>
      <c r="I104" s="317"/>
      <c r="J104" s="317" t="s">
        <v>839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55</v>
      </c>
      <c r="D106" s="322"/>
      <c r="E106" s="322"/>
      <c r="F106" s="323" t="s">
        <v>840</v>
      </c>
      <c r="G106" s="300"/>
      <c r="H106" s="300" t="s">
        <v>880</v>
      </c>
      <c r="I106" s="300" t="s">
        <v>842</v>
      </c>
      <c r="J106" s="300">
        <v>20</v>
      </c>
      <c r="K106" s="314"/>
    </row>
    <row r="107" s="1" customFormat="1" ht="15" customHeight="1">
      <c r="B107" s="312"/>
      <c r="C107" s="300" t="s">
        <v>843</v>
      </c>
      <c r="D107" s="300"/>
      <c r="E107" s="300"/>
      <c r="F107" s="323" t="s">
        <v>840</v>
      </c>
      <c r="G107" s="300"/>
      <c r="H107" s="300" t="s">
        <v>880</v>
      </c>
      <c r="I107" s="300" t="s">
        <v>842</v>
      </c>
      <c r="J107" s="300">
        <v>120</v>
      </c>
      <c r="K107" s="314"/>
    </row>
    <row r="108" s="1" customFormat="1" ht="15" customHeight="1">
      <c r="B108" s="325"/>
      <c r="C108" s="300" t="s">
        <v>845</v>
      </c>
      <c r="D108" s="300"/>
      <c r="E108" s="300"/>
      <c r="F108" s="323" t="s">
        <v>846</v>
      </c>
      <c r="G108" s="300"/>
      <c r="H108" s="300" t="s">
        <v>880</v>
      </c>
      <c r="I108" s="300" t="s">
        <v>842</v>
      </c>
      <c r="J108" s="300">
        <v>50</v>
      </c>
      <c r="K108" s="314"/>
    </row>
    <row r="109" s="1" customFormat="1" ht="15" customHeight="1">
      <c r="B109" s="325"/>
      <c r="C109" s="300" t="s">
        <v>848</v>
      </c>
      <c r="D109" s="300"/>
      <c r="E109" s="300"/>
      <c r="F109" s="323" t="s">
        <v>840</v>
      </c>
      <c r="G109" s="300"/>
      <c r="H109" s="300" t="s">
        <v>880</v>
      </c>
      <c r="I109" s="300" t="s">
        <v>850</v>
      </c>
      <c r="J109" s="300"/>
      <c r="K109" s="314"/>
    </row>
    <row r="110" s="1" customFormat="1" ht="15" customHeight="1">
      <c r="B110" s="325"/>
      <c r="C110" s="300" t="s">
        <v>859</v>
      </c>
      <c r="D110" s="300"/>
      <c r="E110" s="300"/>
      <c r="F110" s="323" t="s">
        <v>846</v>
      </c>
      <c r="G110" s="300"/>
      <c r="H110" s="300" t="s">
        <v>880</v>
      </c>
      <c r="I110" s="300" t="s">
        <v>842</v>
      </c>
      <c r="J110" s="300">
        <v>50</v>
      </c>
      <c r="K110" s="314"/>
    </row>
    <row r="111" s="1" customFormat="1" ht="15" customHeight="1">
      <c r="B111" s="325"/>
      <c r="C111" s="300" t="s">
        <v>867</v>
      </c>
      <c r="D111" s="300"/>
      <c r="E111" s="300"/>
      <c r="F111" s="323" t="s">
        <v>846</v>
      </c>
      <c r="G111" s="300"/>
      <c r="H111" s="300" t="s">
        <v>880</v>
      </c>
      <c r="I111" s="300" t="s">
        <v>842</v>
      </c>
      <c r="J111" s="300">
        <v>50</v>
      </c>
      <c r="K111" s="314"/>
    </row>
    <row r="112" s="1" customFormat="1" ht="15" customHeight="1">
      <c r="B112" s="325"/>
      <c r="C112" s="300" t="s">
        <v>865</v>
      </c>
      <c r="D112" s="300"/>
      <c r="E112" s="300"/>
      <c r="F112" s="323" t="s">
        <v>846</v>
      </c>
      <c r="G112" s="300"/>
      <c r="H112" s="300" t="s">
        <v>880</v>
      </c>
      <c r="I112" s="300" t="s">
        <v>842</v>
      </c>
      <c r="J112" s="300">
        <v>50</v>
      </c>
      <c r="K112" s="314"/>
    </row>
    <row r="113" s="1" customFormat="1" ht="15" customHeight="1">
      <c r="B113" s="325"/>
      <c r="C113" s="300" t="s">
        <v>55</v>
      </c>
      <c r="D113" s="300"/>
      <c r="E113" s="300"/>
      <c r="F113" s="323" t="s">
        <v>840</v>
      </c>
      <c r="G113" s="300"/>
      <c r="H113" s="300" t="s">
        <v>881</v>
      </c>
      <c r="I113" s="300" t="s">
        <v>842</v>
      </c>
      <c r="J113" s="300">
        <v>20</v>
      </c>
      <c r="K113" s="314"/>
    </row>
    <row r="114" s="1" customFormat="1" ht="15" customHeight="1">
      <c r="B114" s="325"/>
      <c r="C114" s="300" t="s">
        <v>882</v>
      </c>
      <c r="D114" s="300"/>
      <c r="E114" s="300"/>
      <c r="F114" s="323" t="s">
        <v>840</v>
      </c>
      <c r="G114" s="300"/>
      <c r="H114" s="300" t="s">
        <v>883</v>
      </c>
      <c r="I114" s="300" t="s">
        <v>842</v>
      </c>
      <c r="J114" s="300">
        <v>120</v>
      </c>
      <c r="K114" s="314"/>
    </row>
    <row r="115" s="1" customFormat="1" ht="15" customHeight="1">
      <c r="B115" s="325"/>
      <c r="C115" s="300" t="s">
        <v>40</v>
      </c>
      <c r="D115" s="300"/>
      <c r="E115" s="300"/>
      <c r="F115" s="323" t="s">
        <v>840</v>
      </c>
      <c r="G115" s="300"/>
      <c r="H115" s="300" t="s">
        <v>884</v>
      </c>
      <c r="I115" s="300" t="s">
        <v>875</v>
      </c>
      <c r="J115" s="300"/>
      <c r="K115" s="314"/>
    </row>
    <row r="116" s="1" customFormat="1" ht="15" customHeight="1">
      <c r="B116" s="325"/>
      <c r="C116" s="300" t="s">
        <v>50</v>
      </c>
      <c r="D116" s="300"/>
      <c r="E116" s="300"/>
      <c r="F116" s="323" t="s">
        <v>840</v>
      </c>
      <c r="G116" s="300"/>
      <c r="H116" s="300" t="s">
        <v>885</v>
      </c>
      <c r="I116" s="300" t="s">
        <v>875</v>
      </c>
      <c r="J116" s="300"/>
      <c r="K116" s="314"/>
    </row>
    <row r="117" s="1" customFormat="1" ht="15" customHeight="1">
      <c r="B117" s="325"/>
      <c r="C117" s="300" t="s">
        <v>59</v>
      </c>
      <c r="D117" s="300"/>
      <c r="E117" s="300"/>
      <c r="F117" s="323" t="s">
        <v>840</v>
      </c>
      <c r="G117" s="300"/>
      <c r="H117" s="300" t="s">
        <v>886</v>
      </c>
      <c r="I117" s="300" t="s">
        <v>887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888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834</v>
      </c>
      <c r="D123" s="315"/>
      <c r="E123" s="315"/>
      <c r="F123" s="315" t="s">
        <v>835</v>
      </c>
      <c r="G123" s="316"/>
      <c r="H123" s="315" t="s">
        <v>56</v>
      </c>
      <c r="I123" s="315" t="s">
        <v>59</v>
      </c>
      <c r="J123" s="315" t="s">
        <v>836</v>
      </c>
      <c r="K123" s="344"/>
    </row>
    <row r="124" s="1" customFormat="1" ht="17.25" customHeight="1">
      <c r="B124" s="343"/>
      <c r="C124" s="317" t="s">
        <v>837</v>
      </c>
      <c r="D124" s="317"/>
      <c r="E124" s="317"/>
      <c r="F124" s="318" t="s">
        <v>838</v>
      </c>
      <c r="G124" s="319"/>
      <c r="H124" s="317"/>
      <c r="I124" s="317"/>
      <c r="J124" s="317" t="s">
        <v>839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843</v>
      </c>
      <c r="D126" s="322"/>
      <c r="E126" s="322"/>
      <c r="F126" s="323" t="s">
        <v>840</v>
      </c>
      <c r="G126" s="300"/>
      <c r="H126" s="300" t="s">
        <v>880</v>
      </c>
      <c r="I126" s="300" t="s">
        <v>842</v>
      </c>
      <c r="J126" s="300">
        <v>120</v>
      </c>
      <c r="K126" s="348"/>
    </row>
    <row r="127" s="1" customFormat="1" ht="15" customHeight="1">
      <c r="B127" s="345"/>
      <c r="C127" s="300" t="s">
        <v>889</v>
      </c>
      <c r="D127" s="300"/>
      <c r="E127" s="300"/>
      <c r="F127" s="323" t="s">
        <v>840</v>
      </c>
      <c r="G127" s="300"/>
      <c r="H127" s="300" t="s">
        <v>890</v>
      </c>
      <c r="I127" s="300" t="s">
        <v>842</v>
      </c>
      <c r="J127" s="300" t="s">
        <v>891</v>
      </c>
      <c r="K127" s="348"/>
    </row>
    <row r="128" s="1" customFormat="1" ht="15" customHeight="1">
      <c r="B128" s="345"/>
      <c r="C128" s="300" t="s">
        <v>788</v>
      </c>
      <c r="D128" s="300"/>
      <c r="E128" s="300"/>
      <c r="F128" s="323" t="s">
        <v>840</v>
      </c>
      <c r="G128" s="300"/>
      <c r="H128" s="300" t="s">
        <v>892</v>
      </c>
      <c r="I128" s="300" t="s">
        <v>842</v>
      </c>
      <c r="J128" s="300" t="s">
        <v>891</v>
      </c>
      <c r="K128" s="348"/>
    </row>
    <row r="129" s="1" customFormat="1" ht="15" customHeight="1">
      <c r="B129" s="345"/>
      <c r="C129" s="300" t="s">
        <v>851</v>
      </c>
      <c r="D129" s="300"/>
      <c r="E129" s="300"/>
      <c r="F129" s="323" t="s">
        <v>846</v>
      </c>
      <c r="G129" s="300"/>
      <c r="H129" s="300" t="s">
        <v>852</v>
      </c>
      <c r="I129" s="300" t="s">
        <v>842</v>
      </c>
      <c r="J129" s="300">
        <v>15</v>
      </c>
      <c r="K129" s="348"/>
    </row>
    <row r="130" s="1" customFormat="1" ht="15" customHeight="1">
      <c r="B130" s="345"/>
      <c r="C130" s="326" t="s">
        <v>853</v>
      </c>
      <c r="D130" s="326"/>
      <c r="E130" s="326"/>
      <c r="F130" s="327" t="s">
        <v>846</v>
      </c>
      <c r="G130" s="326"/>
      <c r="H130" s="326" t="s">
        <v>854</v>
      </c>
      <c r="I130" s="326" t="s">
        <v>842</v>
      </c>
      <c r="J130" s="326">
        <v>15</v>
      </c>
      <c r="K130" s="348"/>
    </row>
    <row r="131" s="1" customFormat="1" ht="15" customHeight="1">
      <c r="B131" s="345"/>
      <c r="C131" s="326" t="s">
        <v>855</v>
      </c>
      <c r="D131" s="326"/>
      <c r="E131" s="326"/>
      <c r="F131" s="327" t="s">
        <v>846</v>
      </c>
      <c r="G131" s="326"/>
      <c r="H131" s="326" t="s">
        <v>856</v>
      </c>
      <c r="I131" s="326" t="s">
        <v>842</v>
      </c>
      <c r="J131" s="326">
        <v>20</v>
      </c>
      <c r="K131" s="348"/>
    </row>
    <row r="132" s="1" customFormat="1" ht="15" customHeight="1">
      <c r="B132" s="345"/>
      <c r="C132" s="326" t="s">
        <v>857</v>
      </c>
      <c r="D132" s="326"/>
      <c r="E132" s="326"/>
      <c r="F132" s="327" t="s">
        <v>846</v>
      </c>
      <c r="G132" s="326"/>
      <c r="H132" s="326" t="s">
        <v>858</v>
      </c>
      <c r="I132" s="326" t="s">
        <v>842</v>
      </c>
      <c r="J132" s="326">
        <v>20</v>
      </c>
      <c r="K132" s="348"/>
    </row>
    <row r="133" s="1" customFormat="1" ht="15" customHeight="1">
      <c r="B133" s="345"/>
      <c r="C133" s="300" t="s">
        <v>845</v>
      </c>
      <c r="D133" s="300"/>
      <c r="E133" s="300"/>
      <c r="F133" s="323" t="s">
        <v>846</v>
      </c>
      <c r="G133" s="300"/>
      <c r="H133" s="300" t="s">
        <v>880</v>
      </c>
      <c r="I133" s="300" t="s">
        <v>842</v>
      </c>
      <c r="J133" s="300">
        <v>50</v>
      </c>
      <c r="K133" s="348"/>
    </row>
    <row r="134" s="1" customFormat="1" ht="15" customHeight="1">
      <c r="B134" s="345"/>
      <c r="C134" s="300" t="s">
        <v>859</v>
      </c>
      <c r="D134" s="300"/>
      <c r="E134" s="300"/>
      <c r="F134" s="323" t="s">
        <v>846</v>
      </c>
      <c r="G134" s="300"/>
      <c r="H134" s="300" t="s">
        <v>880</v>
      </c>
      <c r="I134" s="300" t="s">
        <v>842</v>
      </c>
      <c r="J134" s="300">
        <v>50</v>
      </c>
      <c r="K134" s="348"/>
    </row>
    <row r="135" s="1" customFormat="1" ht="15" customHeight="1">
      <c r="B135" s="345"/>
      <c r="C135" s="300" t="s">
        <v>865</v>
      </c>
      <c r="D135" s="300"/>
      <c r="E135" s="300"/>
      <c r="F135" s="323" t="s">
        <v>846</v>
      </c>
      <c r="G135" s="300"/>
      <c r="H135" s="300" t="s">
        <v>880</v>
      </c>
      <c r="I135" s="300" t="s">
        <v>842</v>
      </c>
      <c r="J135" s="300">
        <v>50</v>
      </c>
      <c r="K135" s="348"/>
    </row>
    <row r="136" s="1" customFormat="1" ht="15" customHeight="1">
      <c r="B136" s="345"/>
      <c r="C136" s="300" t="s">
        <v>867</v>
      </c>
      <c r="D136" s="300"/>
      <c r="E136" s="300"/>
      <c r="F136" s="323" t="s">
        <v>846</v>
      </c>
      <c r="G136" s="300"/>
      <c r="H136" s="300" t="s">
        <v>880</v>
      </c>
      <c r="I136" s="300" t="s">
        <v>842</v>
      </c>
      <c r="J136" s="300">
        <v>50</v>
      </c>
      <c r="K136" s="348"/>
    </row>
    <row r="137" s="1" customFormat="1" ht="15" customHeight="1">
      <c r="B137" s="345"/>
      <c r="C137" s="300" t="s">
        <v>868</v>
      </c>
      <c r="D137" s="300"/>
      <c r="E137" s="300"/>
      <c r="F137" s="323" t="s">
        <v>846</v>
      </c>
      <c r="G137" s="300"/>
      <c r="H137" s="300" t="s">
        <v>893</v>
      </c>
      <c r="I137" s="300" t="s">
        <v>842</v>
      </c>
      <c r="J137" s="300">
        <v>255</v>
      </c>
      <c r="K137" s="348"/>
    </row>
    <row r="138" s="1" customFormat="1" ht="15" customHeight="1">
      <c r="B138" s="345"/>
      <c r="C138" s="300" t="s">
        <v>870</v>
      </c>
      <c r="D138" s="300"/>
      <c r="E138" s="300"/>
      <c r="F138" s="323" t="s">
        <v>840</v>
      </c>
      <c r="G138" s="300"/>
      <c r="H138" s="300" t="s">
        <v>894</v>
      </c>
      <c r="I138" s="300" t="s">
        <v>872</v>
      </c>
      <c r="J138" s="300"/>
      <c r="K138" s="348"/>
    </row>
    <row r="139" s="1" customFormat="1" ht="15" customHeight="1">
      <c r="B139" s="345"/>
      <c r="C139" s="300" t="s">
        <v>873</v>
      </c>
      <c r="D139" s="300"/>
      <c r="E139" s="300"/>
      <c r="F139" s="323" t="s">
        <v>840</v>
      </c>
      <c r="G139" s="300"/>
      <c r="H139" s="300" t="s">
        <v>895</v>
      </c>
      <c r="I139" s="300" t="s">
        <v>875</v>
      </c>
      <c r="J139" s="300"/>
      <c r="K139" s="348"/>
    </row>
    <row r="140" s="1" customFormat="1" ht="15" customHeight="1">
      <c r="B140" s="345"/>
      <c r="C140" s="300" t="s">
        <v>876</v>
      </c>
      <c r="D140" s="300"/>
      <c r="E140" s="300"/>
      <c r="F140" s="323" t="s">
        <v>840</v>
      </c>
      <c r="G140" s="300"/>
      <c r="H140" s="300" t="s">
        <v>876</v>
      </c>
      <c r="I140" s="300" t="s">
        <v>875</v>
      </c>
      <c r="J140" s="300"/>
      <c r="K140" s="348"/>
    </row>
    <row r="141" s="1" customFormat="1" ht="15" customHeight="1">
      <c r="B141" s="345"/>
      <c r="C141" s="300" t="s">
        <v>40</v>
      </c>
      <c r="D141" s="300"/>
      <c r="E141" s="300"/>
      <c r="F141" s="323" t="s">
        <v>840</v>
      </c>
      <c r="G141" s="300"/>
      <c r="H141" s="300" t="s">
        <v>896</v>
      </c>
      <c r="I141" s="300" t="s">
        <v>875</v>
      </c>
      <c r="J141" s="300"/>
      <c r="K141" s="348"/>
    </row>
    <row r="142" s="1" customFormat="1" ht="15" customHeight="1">
      <c r="B142" s="345"/>
      <c r="C142" s="300" t="s">
        <v>897</v>
      </c>
      <c r="D142" s="300"/>
      <c r="E142" s="300"/>
      <c r="F142" s="323" t="s">
        <v>840</v>
      </c>
      <c r="G142" s="300"/>
      <c r="H142" s="300" t="s">
        <v>898</v>
      </c>
      <c r="I142" s="300" t="s">
        <v>875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899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834</v>
      </c>
      <c r="D148" s="315"/>
      <c r="E148" s="315"/>
      <c r="F148" s="315" t="s">
        <v>835</v>
      </c>
      <c r="G148" s="316"/>
      <c r="H148" s="315" t="s">
        <v>56</v>
      </c>
      <c r="I148" s="315" t="s">
        <v>59</v>
      </c>
      <c r="J148" s="315" t="s">
        <v>836</v>
      </c>
      <c r="K148" s="314"/>
    </row>
    <row r="149" s="1" customFormat="1" ht="17.25" customHeight="1">
      <c r="B149" s="312"/>
      <c r="C149" s="317" t="s">
        <v>837</v>
      </c>
      <c r="D149" s="317"/>
      <c r="E149" s="317"/>
      <c r="F149" s="318" t="s">
        <v>838</v>
      </c>
      <c r="G149" s="319"/>
      <c r="H149" s="317"/>
      <c r="I149" s="317"/>
      <c r="J149" s="317" t="s">
        <v>839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843</v>
      </c>
      <c r="D151" s="300"/>
      <c r="E151" s="300"/>
      <c r="F151" s="353" t="s">
        <v>840</v>
      </c>
      <c r="G151" s="300"/>
      <c r="H151" s="352" t="s">
        <v>880</v>
      </c>
      <c r="I151" s="352" t="s">
        <v>842</v>
      </c>
      <c r="J151" s="352">
        <v>120</v>
      </c>
      <c r="K151" s="348"/>
    </row>
    <row r="152" s="1" customFormat="1" ht="15" customHeight="1">
      <c r="B152" s="325"/>
      <c r="C152" s="352" t="s">
        <v>889</v>
      </c>
      <c r="D152" s="300"/>
      <c r="E152" s="300"/>
      <c r="F152" s="353" t="s">
        <v>840</v>
      </c>
      <c r="G152" s="300"/>
      <c r="H152" s="352" t="s">
        <v>900</v>
      </c>
      <c r="I152" s="352" t="s">
        <v>842</v>
      </c>
      <c r="J152" s="352" t="s">
        <v>891</v>
      </c>
      <c r="K152" s="348"/>
    </row>
    <row r="153" s="1" customFormat="1" ht="15" customHeight="1">
      <c r="B153" s="325"/>
      <c r="C153" s="352" t="s">
        <v>788</v>
      </c>
      <c r="D153" s="300"/>
      <c r="E153" s="300"/>
      <c r="F153" s="353" t="s">
        <v>840</v>
      </c>
      <c r="G153" s="300"/>
      <c r="H153" s="352" t="s">
        <v>901</v>
      </c>
      <c r="I153" s="352" t="s">
        <v>842</v>
      </c>
      <c r="J153" s="352" t="s">
        <v>891</v>
      </c>
      <c r="K153" s="348"/>
    </row>
    <row r="154" s="1" customFormat="1" ht="15" customHeight="1">
      <c r="B154" s="325"/>
      <c r="C154" s="352" t="s">
        <v>845</v>
      </c>
      <c r="D154" s="300"/>
      <c r="E154" s="300"/>
      <c r="F154" s="353" t="s">
        <v>846</v>
      </c>
      <c r="G154" s="300"/>
      <c r="H154" s="352" t="s">
        <v>880</v>
      </c>
      <c r="I154" s="352" t="s">
        <v>842</v>
      </c>
      <c r="J154" s="352">
        <v>50</v>
      </c>
      <c r="K154" s="348"/>
    </row>
    <row r="155" s="1" customFormat="1" ht="15" customHeight="1">
      <c r="B155" s="325"/>
      <c r="C155" s="352" t="s">
        <v>848</v>
      </c>
      <c r="D155" s="300"/>
      <c r="E155" s="300"/>
      <c r="F155" s="353" t="s">
        <v>840</v>
      </c>
      <c r="G155" s="300"/>
      <c r="H155" s="352" t="s">
        <v>880</v>
      </c>
      <c r="I155" s="352" t="s">
        <v>850</v>
      </c>
      <c r="J155" s="352"/>
      <c r="K155" s="348"/>
    </row>
    <row r="156" s="1" customFormat="1" ht="15" customHeight="1">
      <c r="B156" s="325"/>
      <c r="C156" s="352" t="s">
        <v>859</v>
      </c>
      <c r="D156" s="300"/>
      <c r="E156" s="300"/>
      <c r="F156" s="353" t="s">
        <v>846</v>
      </c>
      <c r="G156" s="300"/>
      <c r="H156" s="352" t="s">
        <v>880</v>
      </c>
      <c r="I156" s="352" t="s">
        <v>842</v>
      </c>
      <c r="J156" s="352">
        <v>50</v>
      </c>
      <c r="K156" s="348"/>
    </row>
    <row r="157" s="1" customFormat="1" ht="15" customHeight="1">
      <c r="B157" s="325"/>
      <c r="C157" s="352" t="s">
        <v>867</v>
      </c>
      <c r="D157" s="300"/>
      <c r="E157" s="300"/>
      <c r="F157" s="353" t="s">
        <v>846</v>
      </c>
      <c r="G157" s="300"/>
      <c r="H157" s="352" t="s">
        <v>880</v>
      </c>
      <c r="I157" s="352" t="s">
        <v>842</v>
      </c>
      <c r="J157" s="352">
        <v>50</v>
      </c>
      <c r="K157" s="348"/>
    </row>
    <row r="158" s="1" customFormat="1" ht="15" customHeight="1">
      <c r="B158" s="325"/>
      <c r="C158" s="352" t="s">
        <v>865</v>
      </c>
      <c r="D158" s="300"/>
      <c r="E158" s="300"/>
      <c r="F158" s="353" t="s">
        <v>846</v>
      </c>
      <c r="G158" s="300"/>
      <c r="H158" s="352" t="s">
        <v>880</v>
      </c>
      <c r="I158" s="352" t="s">
        <v>842</v>
      </c>
      <c r="J158" s="352">
        <v>50</v>
      </c>
      <c r="K158" s="348"/>
    </row>
    <row r="159" s="1" customFormat="1" ht="15" customHeight="1">
      <c r="B159" s="325"/>
      <c r="C159" s="352" t="s">
        <v>123</v>
      </c>
      <c r="D159" s="300"/>
      <c r="E159" s="300"/>
      <c r="F159" s="353" t="s">
        <v>840</v>
      </c>
      <c r="G159" s="300"/>
      <c r="H159" s="352" t="s">
        <v>902</v>
      </c>
      <c r="I159" s="352" t="s">
        <v>842</v>
      </c>
      <c r="J159" s="352" t="s">
        <v>903</v>
      </c>
      <c r="K159" s="348"/>
    </row>
    <row r="160" s="1" customFormat="1" ht="15" customHeight="1">
      <c r="B160" s="325"/>
      <c r="C160" s="352" t="s">
        <v>904</v>
      </c>
      <c r="D160" s="300"/>
      <c r="E160" s="300"/>
      <c r="F160" s="353" t="s">
        <v>840</v>
      </c>
      <c r="G160" s="300"/>
      <c r="H160" s="352" t="s">
        <v>905</v>
      </c>
      <c r="I160" s="352" t="s">
        <v>875</v>
      </c>
      <c r="J160" s="352"/>
      <c r="K160" s="348"/>
    </row>
    <row r="161" s="1" customFormat="1" ht="15" customHeight="1">
      <c r="B161" s="354"/>
      <c r="C161" s="334"/>
      <c r="D161" s="334"/>
      <c r="E161" s="334"/>
      <c r="F161" s="334"/>
      <c r="G161" s="334"/>
      <c r="H161" s="334"/>
      <c r="I161" s="334"/>
      <c r="J161" s="334"/>
      <c r="K161" s="355"/>
    </row>
    <row r="162" s="1" customFormat="1" ht="18.75" customHeight="1">
      <c r="B162" s="336"/>
      <c r="C162" s="346"/>
      <c r="D162" s="346"/>
      <c r="E162" s="346"/>
      <c r="F162" s="356"/>
      <c r="G162" s="346"/>
      <c r="H162" s="346"/>
      <c r="I162" s="346"/>
      <c r="J162" s="346"/>
      <c r="K162" s="336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906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834</v>
      </c>
      <c r="D166" s="315"/>
      <c r="E166" s="315"/>
      <c r="F166" s="315" t="s">
        <v>835</v>
      </c>
      <c r="G166" s="357"/>
      <c r="H166" s="358" t="s">
        <v>56</v>
      </c>
      <c r="I166" s="358" t="s">
        <v>59</v>
      </c>
      <c r="J166" s="315" t="s">
        <v>836</v>
      </c>
      <c r="K166" s="292"/>
    </row>
    <row r="167" s="1" customFormat="1" ht="17.25" customHeight="1">
      <c r="B167" s="293"/>
      <c r="C167" s="317" t="s">
        <v>837</v>
      </c>
      <c r="D167" s="317"/>
      <c r="E167" s="317"/>
      <c r="F167" s="318" t="s">
        <v>838</v>
      </c>
      <c r="G167" s="359"/>
      <c r="H167" s="360"/>
      <c r="I167" s="360"/>
      <c r="J167" s="317" t="s">
        <v>839</v>
      </c>
      <c r="K167" s="295"/>
    </row>
    <row r="168" s="1" customFormat="1" ht="5.25" customHeight="1">
      <c r="B168" s="325"/>
      <c r="C168" s="320"/>
      <c r="D168" s="320"/>
      <c r="E168" s="320"/>
      <c r="F168" s="320"/>
      <c r="G168" s="321"/>
      <c r="H168" s="320"/>
      <c r="I168" s="320"/>
      <c r="J168" s="320"/>
      <c r="K168" s="348"/>
    </row>
    <row r="169" s="1" customFormat="1" ht="15" customHeight="1">
      <c r="B169" s="325"/>
      <c r="C169" s="300" t="s">
        <v>843</v>
      </c>
      <c r="D169" s="300"/>
      <c r="E169" s="300"/>
      <c r="F169" s="323" t="s">
        <v>840</v>
      </c>
      <c r="G169" s="300"/>
      <c r="H169" s="300" t="s">
        <v>880</v>
      </c>
      <c r="I169" s="300" t="s">
        <v>842</v>
      </c>
      <c r="J169" s="300">
        <v>120</v>
      </c>
      <c r="K169" s="348"/>
    </row>
    <row r="170" s="1" customFormat="1" ht="15" customHeight="1">
      <c r="B170" s="325"/>
      <c r="C170" s="300" t="s">
        <v>889</v>
      </c>
      <c r="D170" s="300"/>
      <c r="E170" s="300"/>
      <c r="F170" s="323" t="s">
        <v>840</v>
      </c>
      <c r="G170" s="300"/>
      <c r="H170" s="300" t="s">
        <v>890</v>
      </c>
      <c r="I170" s="300" t="s">
        <v>842</v>
      </c>
      <c r="J170" s="300" t="s">
        <v>891</v>
      </c>
      <c r="K170" s="348"/>
    </row>
    <row r="171" s="1" customFormat="1" ht="15" customHeight="1">
      <c r="B171" s="325"/>
      <c r="C171" s="300" t="s">
        <v>788</v>
      </c>
      <c r="D171" s="300"/>
      <c r="E171" s="300"/>
      <c r="F171" s="323" t="s">
        <v>840</v>
      </c>
      <c r="G171" s="300"/>
      <c r="H171" s="300" t="s">
        <v>907</v>
      </c>
      <c r="I171" s="300" t="s">
        <v>842</v>
      </c>
      <c r="J171" s="300" t="s">
        <v>891</v>
      </c>
      <c r="K171" s="348"/>
    </row>
    <row r="172" s="1" customFormat="1" ht="15" customHeight="1">
      <c r="B172" s="325"/>
      <c r="C172" s="300" t="s">
        <v>845</v>
      </c>
      <c r="D172" s="300"/>
      <c r="E172" s="300"/>
      <c r="F172" s="323" t="s">
        <v>846</v>
      </c>
      <c r="G172" s="300"/>
      <c r="H172" s="300" t="s">
        <v>907</v>
      </c>
      <c r="I172" s="300" t="s">
        <v>842</v>
      </c>
      <c r="J172" s="300">
        <v>50</v>
      </c>
      <c r="K172" s="348"/>
    </row>
    <row r="173" s="1" customFormat="1" ht="15" customHeight="1">
      <c r="B173" s="325"/>
      <c r="C173" s="300" t="s">
        <v>848</v>
      </c>
      <c r="D173" s="300"/>
      <c r="E173" s="300"/>
      <c r="F173" s="323" t="s">
        <v>840</v>
      </c>
      <c r="G173" s="300"/>
      <c r="H173" s="300" t="s">
        <v>907</v>
      </c>
      <c r="I173" s="300" t="s">
        <v>850</v>
      </c>
      <c r="J173" s="300"/>
      <c r="K173" s="348"/>
    </row>
    <row r="174" s="1" customFormat="1" ht="15" customHeight="1">
      <c r="B174" s="325"/>
      <c r="C174" s="300" t="s">
        <v>859</v>
      </c>
      <c r="D174" s="300"/>
      <c r="E174" s="300"/>
      <c r="F174" s="323" t="s">
        <v>846</v>
      </c>
      <c r="G174" s="300"/>
      <c r="H174" s="300" t="s">
        <v>907</v>
      </c>
      <c r="I174" s="300" t="s">
        <v>842</v>
      </c>
      <c r="J174" s="300">
        <v>50</v>
      </c>
      <c r="K174" s="348"/>
    </row>
    <row r="175" s="1" customFormat="1" ht="15" customHeight="1">
      <c r="B175" s="325"/>
      <c r="C175" s="300" t="s">
        <v>867</v>
      </c>
      <c r="D175" s="300"/>
      <c r="E175" s="300"/>
      <c r="F175" s="323" t="s">
        <v>846</v>
      </c>
      <c r="G175" s="300"/>
      <c r="H175" s="300" t="s">
        <v>907</v>
      </c>
      <c r="I175" s="300" t="s">
        <v>842</v>
      </c>
      <c r="J175" s="300">
        <v>50</v>
      </c>
      <c r="K175" s="348"/>
    </row>
    <row r="176" s="1" customFormat="1" ht="15" customHeight="1">
      <c r="B176" s="325"/>
      <c r="C176" s="300" t="s">
        <v>865</v>
      </c>
      <c r="D176" s="300"/>
      <c r="E176" s="300"/>
      <c r="F176" s="323" t="s">
        <v>846</v>
      </c>
      <c r="G176" s="300"/>
      <c r="H176" s="300" t="s">
        <v>907</v>
      </c>
      <c r="I176" s="300" t="s">
        <v>842</v>
      </c>
      <c r="J176" s="300">
        <v>50</v>
      </c>
      <c r="K176" s="348"/>
    </row>
    <row r="177" s="1" customFormat="1" ht="15" customHeight="1">
      <c r="B177" s="325"/>
      <c r="C177" s="300" t="s">
        <v>143</v>
      </c>
      <c r="D177" s="300"/>
      <c r="E177" s="300"/>
      <c r="F177" s="323" t="s">
        <v>840</v>
      </c>
      <c r="G177" s="300"/>
      <c r="H177" s="300" t="s">
        <v>908</v>
      </c>
      <c r="I177" s="300" t="s">
        <v>909</v>
      </c>
      <c r="J177" s="300"/>
      <c r="K177" s="348"/>
    </row>
    <row r="178" s="1" customFormat="1" ht="15" customHeight="1">
      <c r="B178" s="325"/>
      <c r="C178" s="300" t="s">
        <v>59</v>
      </c>
      <c r="D178" s="300"/>
      <c r="E178" s="300"/>
      <c r="F178" s="323" t="s">
        <v>840</v>
      </c>
      <c r="G178" s="300"/>
      <c r="H178" s="300" t="s">
        <v>910</v>
      </c>
      <c r="I178" s="300" t="s">
        <v>911</v>
      </c>
      <c r="J178" s="300">
        <v>1</v>
      </c>
      <c r="K178" s="348"/>
    </row>
    <row r="179" s="1" customFormat="1" ht="15" customHeight="1">
      <c r="B179" s="325"/>
      <c r="C179" s="300" t="s">
        <v>55</v>
      </c>
      <c r="D179" s="300"/>
      <c r="E179" s="300"/>
      <c r="F179" s="323" t="s">
        <v>840</v>
      </c>
      <c r="G179" s="300"/>
      <c r="H179" s="300" t="s">
        <v>912</v>
      </c>
      <c r="I179" s="300" t="s">
        <v>842</v>
      </c>
      <c r="J179" s="300">
        <v>20</v>
      </c>
      <c r="K179" s="348"/>
    </row>
    <row r="180" s="1" customFormat="1" ht="15" customHeight="1">
      <c r="B180" s="325"/>
      <c r="C180" s="300" t="s">
        <v>56</v>
      </c>
      <c r="D180" s="300"/>
      <c r="E180" s="300"/>
      <c r="F180" s="323" t="s">
        <v>840</v>
      </c>
      <c r="G180" s="300"/>
      <c r="H180" s="300" t="s">
        <v>913</v>
      </c>
      <c r="I180" s="300" t="s">
        <v>842</v>
      </c>
      <c r="J180" s="300">
        <v>255</v>
      </c>
      <c r="K180" s="348"/>
    </row>
    <row r="181" s="1" customFormat="1" ht="15" customHeight="1">
      <c r="B181" s="325"/>
      <c r="C181" s="300" t="s">
        <v>144</v>
      </c>
      <c r="D181" s="300"/>
      <c r="E181" s="300"/>
      <c r="F181" s="323" t="s">
        <v>840</v>
      </c>
      <c r="G181" s="300"/>
      <c r="H181" s="300" t="s">
        <v>804</v>
      </c>
      <c r="I181" s="300" t="s">
        <v>842</v>
      </c>
      <c r="J181" s="300">
        <v>10</v>
      </c>
      <c r="K181" s="348"/>
    </row>
    <row r="182" s="1" customFormat="1" ht="15" customHeight="1">
      <c r="B182" s="325"/>
      <c r="C182" s="300" t="s">
        <v>145</v>
      </c>
      <c r="D182" s="300"/>
      <c r="E182" s="300"/>
      <c r="F182" s="323" t="s">
        <v>840</v>
      </c>
      <c r="G182" s="300"/>
      <c r="H182" s="300" t="s">
        <v>914</v>
      </c>
      <c r="I182" s="300" t="s">
        <v>875</v>
      </c>
      <c r="J182" s="300"/>
      <c r="K182" s="348"/>
    </row>
    <row r="183" s="1" customFormat="1" ht="15" customHeight="1">
      <c r="B183" s="325"/>
      <c r="C183" s="300" t="s">
        <v>915</v>
      </c>
      <c r="D183" s="300"/>
      <c r="E183" s="300"/>
      <c r="F183" s="323" t="s">
        <v>840</v>
      </c>
      <c r="G183" s="300"/>
      <c r="H183" s="300" t="s">
        <v>916</v>
      </c>
      <c r="I183" s="300" t="s">
        <v>875</v>
      </c>
      <c r="J183" s="300"/>
      <c r="K183" s="348"/>
    </row>
    <row r="184" s="1" customFormat="1" ht="15" customHeight="1">
      <c r="B184" s="325"/>
      <c r="C184" s="300" t="s">
        <v>904</v>
      </c>
      <c r="D184" s="300"/>
      <c r="E184" s="300"/>
      <c r="F184" s="323" t="s">
        <v>840</v>
      </c>
      <c r="G184" s="300"/>
      <c r="H184" s="300" t="s">
        <v>917</v>
      </c>
      <c r="I184" s="300" t="s">
        <v>875</v>
      </c>
      <c r="J184" s="300"/>
      <c r="K184" s="348"/>
    </row>
    <row r="185" s="1" customFormat="1" ht="15" customHeight="1">
      <c r="B185" s="325"/>
      <c r="C185" s="300" t="s">
        <v>147</v>
      </c>
      <c r="D185" s="300"/>
      <c r="E185" s="300"/>
      <c r="F185" s="323" t="s">
        <v>846</v>
      </c>
      <c r="G185" s="300"/>
      <c r="H185" s="300" t="s">
        <v>918</v>
      </c>
      <c r="I185" s="300" t="s">
        <v>842</v>
      </c>
      <c r="J185" s="300">
        <v>50</v>
      </c>
      <c r="K185" s="348"/>
    </row>
    <row r="186" s="1" customFormat="1" ht="15" customHeight="1">
      <c r="B186" s="325"/>
      <c r="C186" s="300" t="s">
        <v>919</v>
      </c>
      <c r="D186" s="300"/>
      <c r="E186" s="300"/>
      <c r="F186" s="323" t="s">
        <v>846</v>
      </c>
      <c r="G186" s="300"/>
      <c r="H186" s="300" t="s">
        <v>920</v>
      </c>
      <c r="I186" s="300" t="s">
        <v>921</v>
      </c>
      <c r="J186" s="300"/>
      <c r="K186" s="348"/>
    </row>
    <row r="187" s="1" customFormat="1" ht="15" customHeight="1">
      <c r="B187" s="325"/>
      <c r="C187" s="300" t="s">
        <v>922</v>
      </c>
      <c r="D187" s="300"/>
      <c r="E187" s="300"/>
      <c r="F187" s="323" t="s">
        <v>846</v>
      </c>
      <c r="G187" s="300"/>
      <c r="H187" s="300" t="s">
        <v>923</v>
      </c>
      <c r="I187" s="300" t="s">
        <v>921</v>
      </c>
      <c r="J187" s="300"/>
      <c r="K187" s="348"/>
    </row>
    <row r="188" s="1" customFormat="1" ht="15" customHeight="1">
      <c r="B188" s="325"/>
      <c r="C188" s="300" t="s">
        <v>924</v>
      </c>
      <c r="D188" s="300"/>
      <c r="E188" s="300"/>
      <c r="F188" s="323" t="s">
        <v>846</v>
      </c>
      <c r="G188" s="300"/>
      <c r="H188" s="300" t="s">
        <v>925</v>
      </c>
      <c r="I188" s="300" t="s">
        <v>921</v>
      </c>
      <c r="J188" s="300"/>
      <c r="K188" s="348"/>
    </row>
    <row r="189" s="1" customFormat="1" ht="15" customHeight="1">
      <c r="B189" s="325"/>
      <c r="C189" s="361" t="s">
        <v>926</v>
      </c>
      <c r="D189" s="300"/>
      <c r="E189" s="300"/>
      <c r="F189" s="323" t="s">
        <v>846</v>
      </c>
      <c r="G189" s="300"/>
      <c r="H189" s="300" t="s">
        <v>927</v>
      </c>
      <c r="I189" s="300" t="s">
        <v>928</v>
      </c>
      <c r="J189" s="362" t="s">
        <v>929</v>
      </c>
      <c r="K189" s="348"/>
    </row>
    <row r="190" s="17" customFormat="1" ht="15" customHeight="1">
      <c r="B190" s="363"/>
      <c r="C190" s="364" t="s">
        <v>930</v>
      </c>
      <c r="D190" s="365"/>
      <c r="E190" s="365"/>
      <c r="F190" s="366" t="s">
        <v>846</v>
      </c>
      <c r="G190" s="365"/>
      <c r="H190" s="365" t="s">
        <v>931</v>
      </c>
      <c r="I190" s="365" t="s">
        <v>928</v>
      </c>
      <c r="J190" s="367" t="s">
        <v>929</v>
      </c>
      <c r="K190" s="368"/>
    </row>
    <row r="191" s="1" customFormat="1" ht="15" customHeight="1">
      <c r="B191" s="325"/>
      <c r="C191" s="361" t="s">
        <v>44</v>
      </c>
      <c r="D191" s="300"/>
      <c r="E191" s="300"/>
      <c r="F191" s="323" t="s">
        <v>840</v>
      </c>
      <c r="G191" s="300"/>
      <c r="H191" s="297" t="s">
        <v>932</v>
      </c>
      <c r="I191" s="300" t="s">
        <v>933</v>
      </c>
      <c r="J191" s="300"/>
      <c r="K191" s="348"/>
    </row>
    <row r="192" s="1" customFormat="1" ht="15" customHeight="1">
      <c r="B192" s="325"/>
      <c r="C192" s="361" t="s">
        <v>934</v>
      </c>
      <c r="D192" s="300"/>
      <c r="E192" s="300"/>
      <c r="F192" s="323" t="s">
        <v>840</v>
      </c>
      <c r="G192" s="300"/>
      <c r="H192" s="300" t="s">
        <v>935</v>
      </c>
      <c r="I192" s="300" t="s">
        <v>875</v>
      </c>
      <c r="J192" s="300"/>
      <c r="K192" s="348"/>
    </row>
    <row r="193" s="1" customFormat="1" ht="15" customHeight="1">
      <c r="B193" s="325"/>
      <c r="C193" s="361" t="s">
        <v>936</v>
      </c>
      <c r="D193" s="300"/>
      <c r="E193" s="300"/>
      <c r="F193" s="323" t="s">
        <v>840</v>
      </c>
      <c r="G193" s="300"/>
      <c r="H193" s="300" t="s">
        <v>937</v>
      </c>
      <c r="I193" s="300" t="s">
        <v>875</v>
      </c>
      <c r="J193" s="300"/>
      <c r="K193" s="348"/>
    </row>
    <row r="194" s="1" customFormat="1" ht="15" customHeight="1">
      <c r="B194" s="325"/>
      <c r="C194" s="361" t="s">
        <v>938</v>
      </c>
      <c r="D194" s="300"/>
      <c r="E194" s="300"/>
      <c r="F194" s="323" t="s">
        <v>846</v>
      </c>
      <c r="G194" s="300"/>
      <c r="H194" s="300" t="s">
        <v>939</v>
      </c>
      <c r="I194" s="300" t="s">
        <v>875</v>
      </c>
      <c r="J194" s="300"/>
      <c r="K194" s="348"/>
    </row>
    <row r="195" s="1" customFormat="1" ht="15" customHeight="1">
      <c r="B195" s="354"/>
      <c r="C195" s="369"/>
      <c r="D195" s="334"/>
      <c r="E195" s="334"/>
      <c r="F195" s="334"/>
      <c r="G195" s="334"/>
      <c r="H195" s="334"/>
      <c r="I195" s="334"/>
      <c r="J195" s="334"/>
      <c r="K195" s="355"/>
    </row>
    <row r="196" s="1" customFormat="1" ht="18.75" customHeight="1">
      <c r="B196" s="336"/>
      <c r="C196" s="346"/>
      <c r="D196" s="346"/>
      <c r="E196" s="346"/>
      <c r="F196" s="356"/>
      <c r="G196" s="346"/>
      <c r="H196" s="346"/>
      <c r="I196" s="346"/>
      <c r="J196" s="346"/>
      <c r="K196" s="336"/>
    </row>
    <row r="197" s="1" customFormat="1" ht="18.75" customHeight="1">
      <c r="B197" s="336"/>
      <c r="C197" s="346"/>
      <c r="D197" s="346"/>
      <c r="E197" s="346"/>
      <c r="F197" s="356"/>
      <c r="G197" s="346"/>
      <c r="H197" s="346"/>
      <c r="I197" s="346"/>
      <c r="J197" s="346"/>
      <c r="K197" s="336"/>
    </row>
    <row r="198" s="1" customFormat="1" ht="18.75" customHeight="1">
      <c r="B198" s="308"/>
      <c r="C198" s="308"/>
      <c r="D198" s="308"/>
      <c r="E198" s="308"/>
      <c r="F198" s="308"/>
      <c r="G198" s="308"/>
      <c r="H198" s="308"/>
      <c r="I198" s="308"/>
      <c r="J198" s="308"/>
      <c r="K198" s="308"/>
    </row>
    <row r="199" s="1" customFormat="1" ht="13.5">
      <c r="B199" s="287"/>
      <c r="C199" s="288"/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1">
      <c r="B200" s="290"/>
      <c r="C200" s="291" t="s">
        <v>940</v>
      </c>
      <c r="D200" s="291"/>
      <c r="E200" s="291"/>
      <c r="F200" s="291"/>
      <c r="G200" s="291"/>
      <c r="H200" s="291"/>
      <c r="I200" s="291"/>
      <c r="J200" s="291"/>
      <c r="K200" s="292"/>
    </row>
    <row r="201" s="1" customFormat="1" ht="25.5" customHeight="1">
      <c r="B201" s="290"/>
      <c r="C201" s="370" t="s">
        <v>941</v>
      </c>
      <c r="D201" s="370"/>
      <c r="E201" s="370"/>
      <c r="F201" s="370" t="s">
        <v>942</v>
      </c>
      <c r="G201" s="371"/>
      <c r="H201" s="370" t="s">
        <v>943</v>
      </c>
      <c r="I201" s="370"/>
      <c r="J201" s="370"/>
      <c r="K201" s="292"/>
    </row>
    <row r="202" s="1" customFormat="1" ht="5.25" customHeight="1">
      <c r="B202" s="325"/>
      <c r="C202" s="320"/>
      <c r="D202" s="320"/>
      <c r="E202" s="320"/>
      <c r="F202" s="320"/>
      <c r="G202" s="346"/>
      <c r="H202" s="320"/>
      <c r="I202" s="320"/>
      <c r="J202" s="320"/>
      <c r="K202" s="348"/>
    </row>
    <row r="203" s="1" customFormat="1" ht="15" customHeight="1">
      <c r="B203" s="325"/>
      <c r="C203" s="300" t="s">
        <v>933</v>
      </c>
      <c r="D203" s="300"/>
      <c r="E203" s="300"/>
      <c r="F203" s="323" t="s">
        <v>45</v>
      </c>
      <c r="G203" s="300"/>
      <c r="H203" s="300" t="s">
        <v>944</v>
      </c>
      <c r="I203" s="300"/>
      <c r="J203" s="300"/>
      <c r="K203" s="348"/>
    </row>
    <row r="204" s="1" customFormat="1" ht="15" customHeight="1">
      <c r="B204" s="325"/>
      <c r="C204" s="300"/>
      <c r="D204" s="300"/>
      <c r="E204" s="300"/>
      <c r="F204" s="323" t="s">
        <v>46</v>
      </c>
      <c r="G204" s="300"/>
      <c r="H204" s="300" t="s">
        <v>945</v>
      </c>
      <c r="I204" s="300"/>
      <c r="J204" s="300"/>
      <c r="K204" s="348"/>
    </row>
    <row r="205" s="1" customFormat="1" ht="15" customHeight="1">
      <c r="B205" s="325"/>
      <c r="C205" s="300"/>
      <c r="D205" s="300"/>
      <c r="E205" s="300"/>
      <c r="F205" s="323" t="s">
        <v>49</v>
      </c>
      <c r="G205" s="300"/>
      <c r="H205" s="300" t="s">
        <v>946</v>
      </c>
      <c r="I205" s="300"/>
      <c r="J205" s="300"/>
      <c r="K205" s="348"/>
    </row>
    <row r="206" s="1" customFormat="1" ht="15" customHeight="1">
      <c r="B206" s="325"/>
      <c r="C206" s="300"/>
      <c r="D206" s="300"/>
      <c r="E206" s="300"/>
      <c r="F206" s="323" t="s">
        <v>47</v>
      </c>
      <c r="G206" s="300"/>
      <c r="H206" s="300" t="s">
        <v>947</v>
      </c>
      <c r="I206" s="300"/>
      <c r="J206" s="300"/>
      <c r="K206" s="348"/>
    </row>
    <row r="207" s="1" customFormat="1" ht="15" customHeight="1">
      <c r="B207" s="325"/>
      <c r="C207" s="300"/>
      <c r="D207" s="300"/>
      <c r="E207" s="300"/>
      <c r="F207" s="323" t="s">
        <v>48</v>
      </c>
      <c r="G207" s="300"/>
      <c r="H207" s="300" t="s">
        <v>948</v>
      </c>
      <c r="I207" s="300"/>
      <c r="J207" s="300"/>
      <c r="K207" s="348"/>
    </row>
    <row r="208" s="1" customFormat="1" ht="15" customHeight="1">
      <c r="B208" s="325"/>
      <c r="C208" s="300"/>
      <c r="D208" s="300"/>
      <c r="E208" s="300"/>
      <c r="F208" s="323"/>
      <c r="G208" s="300"/>
      <c r="H208" s="300"/>
      <c r="I208" s="300"/>
      <c r="J208" s="300"/>
      <c r="K208" s="348"/>
    </row>
    <row r="209" s="1" customFormat="1" ht="15" customHeight="1">
      <c r="B209" s="325"/>
      <c r="C209" s="300" t="s">
        <v>887</v>
      </c>
      <c r="D209" s="300"/>
      <c r="E209" s="300"/>
      <c r="F209" s="323" t="s">
        <v>81</v>
      </c>
      <c r="G209" s="300"/>
      <c r="H209" s="300" t="s">
        <v>949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784</v>
      </c>
      <c r="G210" s="300"/>
      <c r="H210" s="300" t="s">
        <v>785</v>
      </c>
      <c r="I210" s="300"/>
      <c r="J210" s="300"/>
      <c r="K210" s="348"/>
    </row>
    <row r="211" s="1" customFormat="1" ht="15" customHeight="1">
      <c r="B211" s="325"/>
      <c r="C211" s="300"/>
      <c r="D211" s="300"/>
      <c r="E211" s="300"/>
      <c r="F211" s="323" t="s">
        <v>782</v>
      </c>
      <c r="G211" s="300"/>
      <c r="H211" s="300" t="s">
        <v>950</v>
      </c>
      <c r="I211" s="300"/>
      <c r="J211" s="300"/>
      <c r="K211" s="348"/>
    </row>
    <row r="212" s="1" customFormat="1" ht="15" customHeight="1">
      <c r="B212" s="372"/>
      <c r="C212" s="300"/>
      <c r="D212" s="300"/>
      <c r="E212" s="300"/>
      <c r="F212" s="323" t="s">
        <v>786</v>
      </c>
      <c r="G212" s="361"/>
      <c r="H212" s="352" t="s">
        <v>787</v>
      </c>
      <c r="I212" s="352"/>
      <c r="J212" s="352"/>
      <c r="K212" s="373"/>
    </row>
    <row r="213" s="1" customFormat="1" ht="15" customHeight="1">
      <c r="B213" s="372"/>
      <c r="C213" s="300"/>
      <c r="D213" s="300"/>
      <c r="E213" s="300"/>
      <c r="F213" s="323" t="s">
        <v>681</v>
      </c>
      <c r="G213" s="361"/>
      <c r="H213" s="352" t="s">
        <v>951</v>
      </c>
      <c r="I213" s="352"/>
      <c r="J213" s="352"/>
      <c r="K213" s="373"/>
    </row>
    <row r="214" s="1" customFormat="1" ht="15" customHeight="1">
      <c r="B214" s="372"/>
      <c r="C214" s="300"/>
      <c r="D214" s="300"/>
      <c r="E214" s="300"/>
      <c r="F214" s="323"/>
      <c r="G214" s="361"/>
      <c r="H214" s="352"/>
      <c r="I214" s="352"/>
      <c r="J214" s="352"/>
      <c r="K214" s="373"/>
    </row>
    <row r="215" s="1" customFormat="1" ht="15" customHeight="1">
      <c r="B215" s="372"/>
      <c r="C215" s="300" t="s">
        <v>911</v>
      </c>
      <c r="D215" s="300"/>
      <c r="E215" s="300"/>
      <c r="F215" s="323">
        <v>1</v>
      </c>
      <c r="G215" s="361"/>
      <c r="H215" s="352" t="s">
        <v>952</v>
      </c>
      <c r="I215" s="352"/>
      <c r="J215" s="352"/>
      <c r="K215" s="373"/>
    </row>
    <row r="216" s="1" customFormat="1" ht="15" customHeight="1">
      <c r="B216" s="372"/>
      <c r="C216" s="300"/>
      <c r="D216" s="300"/>
      <c r="E216" s="300"/>
      <c r="F216" s="323">
        <v>2</v>
      </c>
      <c r="G216" s="361"/>
      <c r="H216" s="352" t="s">
        <v>953</v>
      </c>
      <c r="I216" s="352"/>
      <c r="J216" s="352"/>
      <c r="K216" s="373"/>
    </row>
    <row r="217" s="1" customFormat="1" ht="15" customHeight="1">
      <c r="B217" s="372"/>
      <c r="C217" s="300"/>
      <c r="D217" s="300"/>
      <c r="E217" s="300"/>
      <c r="F217" s="323">
        <v>3</v>
      </c>
      <c r="G217" s="361"/>
      <c r="H217" s="352" t="s">
        <v>954</v>
      </c>
      <c r="I217" s="352"/>
      <c r="J217" s="352"/>
      <c r="K217" s="373"/>
    </row>
    <row r="218" s="1" customFormat="1" ht="15" customHeight="1">
      <c r="B218" s="372"/>
      <c r="C218" s="300"/>
      <c r="D218" s="300"/>
      <c r="E218" s="300"/>
      <c r="F218" s="323">
        <v>4</v>
      </c>
      <c r="G218" s="361"/>
      <c r="H218" s="352" t="s">
        <v>955</v>
      </c>
      <c r="I218" s="352"/>
      <c r="J218" s="352"/>
      <c r="K218" s="373"/>
    </row>
    <row r="219" s="1" customFormat="1" ht="12.75" customHeight="1">
      <c r="B219" s="374"/>
      <c r="C219" s="375"/>
      <c r="D219" s="375"/>
      <c r="E219" s="375"/>
      <c r="F219" s="375"/>
      <c r="G219" s="375"/>
      <c r="H219" s="375"/>
      <c r="I219" s="375"/>
      <c r="J219" s="375"/>
      <c r="K219" s="37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DESKTOP-JCK6SLS\Uzivatel</dc:creator>
  <cp:lastModifiedBy>DESKTOP-JCK6SLS\Uzivatel</cp:lastModifiedBy>
  <dcterms:created xsi:type="dcterms:W3CDTF">2025-10-01T09:54:10Z</dcterms:created>
  <dcterms:modified xsi:type="dcterms:W3CDTF">2025-10-01T09:54:15Z</dcterms:modified>
</cp:coreProperties>
</file>